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i-2016-fs02\benutzer$\pamrr\Eigene Dokumente\Scan\"/>
    </mc:Choice>
  </mc:AlternateContent>
  <xr:revisionPtr revIDLastSave="0" documentId="13_ncr:1_{343E6D53-1547-4B33-8990-5BF6F330E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ingabe" sheetId="1" r:id="rId1"/>
    <sheet name="Beitragstabelle" sheetId="2" r:id="rId2"/>
    <sheet name="Tabelle3" sheetId="3" state="hidden" r:id="rId3"/>
  </sheets>
  <definedNames>
    <definedName name="_xlnm.Print_Area" localSheetId="0">Eingabe!$A$1:$T$69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l="1"/>
  <c r="G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F67" i="1" l="1"/>
  <c r="H67" i="1" s="1"/>
  <c r="E67" i="1"/>
  <c r="F66" i="1"/>
  <c r="H66" i="1" s="1"/>
  <c r="E66" i="1"/>
  <c r="F65" i="1"/>
  <c r="H65" i="1" s="1"/>
  <c r="E65" i="1"/>
  <c r="F64" i="1"/>
  <c r="H64" i="1" s="1"/>
  <c r="E64" i="1"/>
  <c r="F63" i="1"/>
  <c r="H63" i="1" s="1"/>
  <c r="E63" i="1"/>
  <c r="F62" i="1"/>
  <c r="H62" i="1" s="1"/>
  <c r="E62" i="1"/>
  <c r="F61" i="1"/>
  <c r="H61" i="1" s="1"/>
  <c r="E61" i="1"/>
  <c r="F60" i="1"/>
  <c r="H60" i="1" s="1"/>
  <c r="E60" i="1"/>
  <c r="F59" i="1"/>
  <c r="H59" i="1" s="1"/>
  <c r="E59" i="1"/>
  <c r="F58" i="1"/>
  <c r="H58" i="1" s="1"/>
  <c r="E58" i="1"/>
  <c r="F57" i="1"/>
  <c r="H57" i="1" s="1"/>
  <c r="E57" i="1"/>
  <c r="F56" i="1"/>
  <c r="H56" i="1" s="1"/>
  <c r="E56" i="1"/>
  <c r="F55" i="1"/>
  <c r="H55" i="1" s="1"/>
  <c r="E55" i="1"/>
  <c r="F54" i="1"/>
  <c r="H54" i="1" s="1"/>
  <c r="E54" i="1"/>
  <c r="F53" i="1"/>
  <c r="H53" i="1" s="1"/>
  <c r="E53" i="1"/>
  <c r="F52" i="1"/>
  <c r="H52" i="1" s="1"/>
  <c r="E52" i="1"/>
  <c r="F51" i="1"/>
  <c r="H51" i="1" s="1"/>
  <c r="E51" i="1"/>
  <c r="F50" i="1"/>
  <c r="H50" i="1" s="1"/>
  <c r="E50" i="1"/>
  <c r="F49" i="1"/>
  <c r="H49" i="1" s="1"/>
  <c r="E49" i="1"/>
  <c r="F48" i="1"/>
  <c r="H48" i="1" s="1"/>
  <c r="E48" i="1"/>
  <c r="L53" i="1" l="1"/>
  <c r="I53" i="1"/>
  <c r="M53" i="1"/>
  <c r="S53" i="1" s="1"/>
  <c r="J53" i="1"/>
  <c r="P53" i="1" s="1"/>
  <c r="L49" i="1"/>
  <c r="I49" i="1"/>
  <c r="M49" i="1"/>
  <c r="S49" i="1" s="1"/>
  <c r="J49" i="1"/>
  <c r="P49" i="1" s="1"/>
  <c r="L51" i="1"/>
  <c r="I51" i="1"/>
  <c r="M51" i="1"/>
  <c r="S51" i="1" s="1"/>
  <c r="J51" i="1"/>
  <c r="P51" i="1" s="1"/>
  <c r="L55" i="1"/>
  <c r="M55" i="1"/>
  <c r="S55" i="1" s="1"/>
  <c r="J55" i="1"/>
  <c r="P55" i="1" s="1"/>
  <c r="I55" i="1"/>
  <c r="L57" i="1"/>
  <c r="I57" i="1"/>
  <c r="M57" i="1"/>
  <c r="S57" i="1" s="1"/>
  <c r="J57" i="1"/>
  <c r="P57" i="1" s="1"/>
  <c r="L59" i="1"/>
  <c r="I59" i="1"/>
  <c r="M59" i="1"/>
  <c r="S59" i="1" s="1"/>
  <c r="J59" i="1"/>
  <c r="P59" i="1" s="1"/>
  <c r="L61" i="1"/>
  <c r="M61" i="1"/>
  <c r="S61" i="1" s="1"/>
  <c r="J61" i="1"/>
  <c r="P61" i="1" s="1"/>
  <c r="I61" i="1"/>
  <c r="L63" i="1"/>
  <c r="I63" i="1"/>
  <c r="M63" i="1"/>
  <c r="S63" i="1" s="1"/>
  <c r="J63" i="1"/>
  <c r="P63" i="1" s="1"/>
  <c r="L65" i="1"/>
  <c r="M65" i="1"/>
  <c r="J65" i="1"/>
  <c r="P65" i="1" s="1"/>
  <c r="I65" i="1"/>
  <c r="L48" i="1"/>
  <c r="I48" i="1"/>
  <c r="M48" i="1"/>
  <c r="S48" i="1" s="1"/>
  <c r="J48" i="1"/>
  <c r="P48" i="1" s="1"/>
  <c r="L50" i="1"/>
  <c r="I50" i="1"/>
  <c r="M50" i="1"/>
  <c r="J50" i="1"/>
  <c r="P50" i="1" s="1"/>
  <c r="L52" i="1"/>
  <c r="I52" i="1"/>
  <c r="M52" i="1"/>
  <c r="S52" i="1" s="1"/>
  <c r="J52" i="1"/>
  <c r="L54" i="1"/>
  <c r="I54" i="1"/>
  <c r="M54" i="1"/>
  <c r="S54" i="1" s="1"/>
  <c r="J54" i="1"/>
  <c r="P54" i="1" s="1"/>
  <c r="L56" i="1"/>
  <c r="I56" i="1"/>
  <c r="M56" i="1"/>
  <c r="J56" i="1"/>
  <c r="L58" i="1"/>
  <c r="I58" i="1"/>
  <c r="M58" i="1"/>
  <c r="J58" i="1"/>
  <c r="L60" i="1"/>
  <c r="I60" i="1"/>
  <c r="M60" i="1"/>
  <c r="S60" i="1" s="1"/>
  <c r="J60" i="1"/>
  <c r="P60" i="1" s="1"/>
  <c r="L62" i="1"/>
  <c r="I62" i="1"/>
  <c r="M62" i="1"/>
  <c r="S62" i="1" s="1"/>
  <c r="J62" i="1"/>
  <c r="P62" i="1" s="1"/>
  <c r="L64" i="1"/>
  <c r="I64" i="1"/>
  <c r="M64" i="1"/>
  <c r="S64" i="1" s="1"/>
  <c r="J64" i="1"/>
  <c r="P64" i="1" s="1"/>
  <c r="L66" i="1"/>
  <c r="I66" i="1"/>
  <c r="M66" i="1"/>
  <c r="S66" i="1" s="1"/>
  <c r="J66" i="1"/>
  <c r="P66" i="1" s="1"/>
  <c r="I67" i="1"/>
  <c r="O67" i="1" s="1"/>
  <c r="J67" i="1"/>
  <c r="P67" i="1" s="1"/>
  <c r="L67" i="1"/>
  <c r="R67" i="1" s="1"/>
  <c r="M67" i="1"/>
  <c r="S67" i="1" s="1"/>
  <c r="S50" i="1"/>
  <c r="S6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G69" i="1"/>
  <c r="C69" i="1"/>
  <c r="F45" i="1"/>
  <c r="H45" i="1" s="1"/>
  <c r="F46" i="1"/>
  <c r="H46" i="1" s="1"/>
  <c r="F47" i="1"/>
  <c r="H47" i="1" s="1"/>
  <c r="L46" i="1" l="1"/>
  <c r="R46" i="1" s="1"/>
  <c r="I46" i="1"/>
  <c r="M46" i="1"/>
  <c r="S46" i="1" s="1"/>
  <c r="J46" i="1"/>
  <c r="P46" i="1" s="1"/>
  <c r="L47" i="1"/>
  <c r="I47" i="1"/>
  <c r="M47" i="1"/>
  <c r="S47" i="1" s="1"/>
  <c r="J47" i="1"/>
  <c r="P47" i="1" s="1"/>
  <c r="L45" i="1"/>
  <c r="I45" i="1"/>
  <c r="M45" i="1"/>
  <c r="J45" i="1"/>
  <c r="N67" i="1"/>
  <c r="T67" i="1"/>
  <c r="K67" i="1"/>
  <c r="Q67" i="1"/>
  <c r="K48" i="1"/>
  <c r="O64" i="1"/>
  <c r="Q64" i="1" s="1"/>
  <c r="K60" i="1"/>
  <c r="P52" i="1"/>
  <c r="O65" i="1"/>
  <c r="Q65" i="1" s="1"/>
  <c r="K65" i="1"/>
  <c r="O63" i="1"/>
  <c r="Q63" i="1" s="1"/>
  <c r="K63" i="1"/>
  <c r="O61" i="1"/>
  <c r="Q61" i="1" s="1"/>
  <c r="K61" i="1"/>
  <c r="O59" i="1"/>
  <c r="Q59" i="1" s="1"/>
  <c r="K59" i="1"/>
  <c r="O66" i="1"/>
  <c r="Q66" i="1" s="1"/>
  <c r="K66" i="1"/>
  <c r="O62" i="1"/>
  <c r="Q62" i="1" s="1"/>
  <c r="K62" i="1"/>
  <c r="P58" i="1"/>
  <c r="S58" i="1"/>
  <c r="O53" i="1"/>
  <c r="Q53" i="1" s="1"/>
  <c r="K53" i="1"/>
  <c r="O54" i="1"/>
  <c r="Q54" i="1" s="1"/>
  <c r="K54" i="1"/>
  <c r="O52" i="1"/>
  <c r="O50" i="1"/>
  <c r="Q50" i="1" s="1"/>
  <c r="K50" i="1"/>
  <c r="O51" i="1"/>
  <c r="Q51" i="1" s="1"/>
  <c r="K51" i="1"/>
  <c r="R51" i="1"/>
  <c r="T51" i="1" s="1"/>
  <c r="N51" i="1"/>
  <c r="O49" i="1"/>
  <c r="Q49" i="1" s="1"/>
  <c r="K49" i="1"/>
  <c r="R65" i="1"/>
  <c r="T65" i="1" s="1"/>
  <c r="N65" i="1"/>
  <c r="R63" i="1"/>
  <c r="T63" i="1" s="1"/>
  <c r="N63" i="1"/>
  <c r="R61" i="1"/>
  <c r="T61" i="1" s="1"/>
  <c r="N61" i="1"/>
  <c r="R59" i="1"/>
  <c r="T59" i="1" s="1"/>
  <c r="N59" i="1"/>
  <c r="O57" i="1"/>
  <c r="Q57" i="1" s="1"/>
  <c r="K57" i="1"/>
  <c r="R57" i="1"/>
  <c r="T57" i="1" s="1"/>
  <c r="N57" i="1"/>
  <c r="O55" i="1"/>
  <c r="Q55" i="1" s="1"/>
  <c r="K55" i="1"/>
  <c r="R55" i="1"/>
  <c r="T55" i="1" s="1"/>
  <c r="N55" i="1"/>
  <c r="R66" i="1"/>
  <c r="T66" i="1" s="1"/>
  <c r="N66" i="1"/>
  <c r="R64" i="1"/>
  <c r="T64" i="1" s="1"/>
  <c r="N64" i="1"/>
  <c r="R62" i="1"/>
  <c r="T62" i="1" s="1"/>
  <c r="N62" i="1"/>
  <c r="R60" i="1"/>
  <c r="T60" i="1" s="1"/>
  <c r="N60" i="1"/>
  <c r="P56" i="1"/>
  <c r="S56" i="1"/>
  <c r="R53" i="1"/>
  <c r="T53" i="1" s="1"/>
  <c r="N53" i="1"/>
  <c r="R54" i="1"/>
  <c r="T54" i="1" s="1"/>
  <c r="N54" i="1"/>
  <c r="R52" i="1"/>
  <c r="T52" i="1" s="1"/>
  <c r="N52" i="1"/>
  <c r="R50" i="1"/>
  <c r="T50" i="1" s="1"/>
  <c r="N50" i="1"/>
  <c r="R49" i="1"/>
  <c r="T49" i="1" s="1"/>
  <c r="N49" i="1"/>
  <c r="R48" i="1"/>
  <c r="T48" i="1" s="1"/>
  <c r="N48" i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L43" i="1" l="1"/>
  <c r="I43" i="1"/>
  <c r="M43" i="1"/>
  <c r="S43" i="1" s="1"/>
  <c r="J43" i="1"/>
  <c r="P43" i="1" s="1"/>
  <c r="L35" i="1"/>
  <c r="I35" i="1"/>
  <c r="O35" i="1" s="1"/>
  <c r="M35" i="1"/>
  <c r="S35" i="1" s="1"/>
  <c r="J35" i="1"/>
  <c r="P35" i="1" s="1"/>
  <c r="L42" i="1"/>
  <c r="I42" i="1"/>
  <c r="M42" i="1"/>
  <c r="J42" i="1"/>
  <c r="L34" i="1"/>
  <c r="I34" i="1"/>
  <c r="M34" i="1"/>
  <c r="J34" i="1"/>
  <c r="L41" i="1"/>
  <c r="R41" i="1" s="1"/>
  <c r="I41" i="1"/>
  <c r="O41" i="1" s="1"/>
  <c r="M41" i="1"/>
  <c r="S41" i="1" s="1"/>
  <c r="J41" i="1"/>
  <c r="P41" i="1" s="1"/>
  <c r="L33" i="1"/>
  <c r="R33" i="1" s="1"/>
  <c r="I33" i="1"/>
  <c r="O33" i="1" s="1"/>
  <c r="M33" i="1"/>
  <c r="S33" i="1" s="1"/>
  <c r="J33" i="1"/>
  <c r="P33" i="1" s="1"/>
  <c r="L39" i="1"/>
  <c r="I39" i="1"/>
  <c r="O39" i="1" s="1"/>
  <c r="M39" i="1"/>
  <c r="J39" i="1"/>
  <c r="P39" i="1" s="1"/>
  <c r="L38" i="1"/>
  <c r="I38" i="1"/>
  <c r="M38" i="1"/>
  <c r="J38" i="1"/>
  <c r="L37" i="1"/>
  <c r="R37" i="1" s="1"/>
  <c r="I37" i="1"/>
  <c r="O37" i="1" s="1"/>
  <c r="M37" i="1"/>
  <c r="S37" i="1" s="1"/>
  <c r="J37" i="1"/>
  <c r="P37" i="1" s="1"/>
  <c r="L44" i="1"/>
  <c r="I44" i="1"/>
  <c r="M44" i="1"/>
  <c r="J44" i="1"/>
  <c r="L40" i="1"/>
  <c r="I40" i="1"/>
  <c r="M40" i="1"/>
  <c r="J40" i="1"/>
  <c r="L36" i="1"/>
  <c r="I36" i="1"/>
  <c r="M36" i="1"/>
  <c r="J36" i="1"/>
  <c r="Q52" i="1"/>
  <c r="O60" i="1"/>
  <c r="Q60" i="1" s="1"/>
  <c r="O48" i="1"/>
  <c r="Q48" i="1" s="1"/>
  <c r="K52" i="1"/>
  <c r="K64" i="1"/>
  <c r="R56" i="1"/>
  <c r="T56" i="1" s="1"/>
  <c r="N56" i="1"/>
  <c r="O56" i="1"/>
  <c r="Q56" i="1" s="1"/>
  <c r="K56" i="1"/>
  <c r="O58" i="1"/>
  <c r="Q58" i="1" s="1"/>
  <c r="K58" i="1"/>
  <c r="R58" i="1"/>
  <c r="T58" i="1" s="1"/>
  <c r="N58" i="1"/>
  <c r="O43" i="1"/>
  <c r="O46" i="1"/>
  <c r="Q46" i="1" s="1"/>
  <c r="K46" i="1"/>
  <c r="R47" i="1"/>
  <c r="T47" i="1" s="1"/>
  <c r="N47" i="1"/>
  <c r="O47" i="1"/>
  <c r="Q47" i="1" s="1"/>
  <c r="K47" i="1"/>
  <c r="N46" i="1"/>
  <c r="T46" i="1"/>
  <c r="R45" i="1"/>
  <c r="O45" i="1"/>
  <c r="S45" i="1"/>
  <c r="P45" i="1"/>
  <c r="R43" i="1"/>
  <c r="R39" i="1"/>
  <c r="S39" i="1"/>
  <c r="R35" i="1"/>
  <c r="H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E9" i="1"/>
  <c r="F31" i="1"/>
  <c r="H31" i="1" s="1"/>
  <c r="F32" i="1"/>
  <c r="H32" i="1" s="1"/>
  <c r="L26" i="1" l="1"/>
  <c r="I26" i="1"/>
  <c r="M26" i="1"/>
  <c r="J26" i="1"/>
  <c r="L22" i="1"/>
  <c r="I22" i="1"/>
  <c r="M22" i="1"/>
  <c r="J22" i="1"/>
  <c r="L14" i="1"/>
  <c r="I14" i="1"/>
  <c r="M14" i="1"/>
  <c r="J14" i="1"/>
  <c r="L29" i="1"/>
  <c r="I29" i="1"/>
  <c r="M29" i="1"/>
  <c r="J29" i="1"/>
  <c r="L21" i="1"/>
  <c r="I21" i="1"/>
  <c r="M21" i="1"/>
  <c r="J21" i="1"/>
  <c r="L13" i="1"/>
  <c r="I13" i="1"/>
  <c r="M13" i="1"/>
  <c r="J13" i="1"/>
  <c r="L28" i="1"/>
  <c r="I28" i="1"/>
  <c r="M28" i="1"/>
  <c r="J28" i="1"/>
  <c r="L20" i="1"/>
  <c r="I20" i="1"/>
  <c r="M20" i="1"/>
  <c r="J20" i="1"/>
  <c r="L16" i="1"/>
  <c r="I16" i="1"/>
  <c r="M16" i="1"/>
  <c r="J16" i="1"/>
  <c r="L12" i="1"/>
  <c r="I12" i="1"/>
  <c r="M12" i="1"/>
  <c r="J12" i="1"/>
  <c r="L30" i="1"/>
  <c r="I30" i="1"/>
  <c r="M30" i="1"/>
  <c r="J30" i="1"/>
  <c r="L18" i="1"/>
  <c r="I18" i="1"/>
  <c r="M18" i="1"/>
  <c r="J18" i="1"/>
  <c r="L10" i="1"/>
  <c r="I10" i="1"/>
  <c r="M10" i="1"/>
  <c r="J10" i="1"/>
  <c r="L32" i="1"/>
  <c r="I32" i="1"/>
  <c r="M32" i="1"/>
  <c r="J32" i="1"/>
  <c r="L25" i="1"/>
  <c r="I25" i="1"/>
  <c r="M25" i="1"/>
  <c r="J25" i="1"/>
  <c r="L17" i="1"/>
  <c r="I17" i="1"/>
  <c r="M17" i="1"/>
  <c r="J17" i="1"/>
  <c r="L9" i="1"/>
  <c r="I9" i="1"/>
  <c r="M9" i="1"/>
  <c r="J9" i="1"/>
  <c r="L31" i="1"/>
  <c r="R31" i="1" s="1"/>
  <c r="I31" i="1"/>
  <c r="O31" i="1" s="1"/>
  <c r="M31" i="1"/>
  <c r="S31" i="1" s="1"/>
  <c r="J31" i="1"/>
  <c r="P31" i="1" s="1"/>
  <c r="L24" i="1"/>
  <c r="I24" i="1"/>
  <c r="M24" i="1"/>
  <c r="J24" i="1"/>
  <c r="L27" i="1"/>
  <c r="I27" i="1"/>
  <c r="M27" i="1"/>
  <c r="J27" i="1"/>
  <c r="L23" i="1"/>
  <c r="I23" i="1"/>
  <c r="M23" i="1"/>
  <c r="J23" i="1"/>
  <c r="L19" i="1"/>
  <c r="I19" i="1"/>
  <c r="M19" i="1"/>
  <c r="J19" i="1"/>
  <c r="L15" i="1"/>
  <c r="I15" i="1"/>
  <c r="M15" i="1"/>
  <c r="J15" i="1"/>
  <c r="L11" i="1"/>
  <c r="I11" i="1"/>
  <c r="M11" i="1"/>
  <c r="J11" i="1"/>
  <c r="J8" i="1"/>
  <c r="I8" i="1"/>
  <c r="M8" i="1"/>
  <c r="L8" i="1"/>
  <c r="Q45" i="1"/>
  <c r="Q33" i="1"/>
  <c r="K33" i="1"/>
  <c r="Q35" i="1"/>
  <c r="K35" i="1"/>
  <c r="Q37" i="1"/>
  <c r="K37" i="1"/>
  <c r="Q39" i="1"/>
  <c r="K39" i="1"/>
  <c r="Q41" i="1"/>
  <c r="K41" i="1"/>
  <c r="Q43" i="1"/>
  <c r="K43" i="1"/>
  <c r="K45" i="1"/>
  <c r="T33" i="1"/>
  <c r="T35" i="1"/>
  <c r="T37" i="1"/>
  <c r="T39" i="1"/>
  <c r="T41" i="1"/>
  <c r="T43" i="1"/>
  <c r="T45" i="1"/>
  <c r="S36" i="1"/>
  <c r="P36" i="1"/>
  <c r="O36" i="1"/>
  <c r="S40" i="1"/>
  <c r="P40" i="1"/>
  <c r="O40" i="1"/>
  <c r="S44" i="1"/>
  <c r="P44" i="1"/>
  <c r="O44" i="1"/>
  <c r="S34" i="1"/>
  <c r="P34" i="1"/>
  <c r="O34" i="1"/>
  <c r="S38" i="1"/>
  <c r="P38" i="1"/>
  <c r="O38" i="1"/>
  <c r="S42" i="1"/>
  <c r="P42" i="1"/>
  <c r="O42" i="1"/>
  <c r="N33" i="1"/>
  <c r="N35" i="1"/>
  <c r="N37" i="1"/>
  <c r="N39" i="1"/>
  <c r="N41" i="1"/>
  <c r="N43" i="1"/>
  <c r="N45" i="1"/>
  <c r="R42" i="1" l="1"/>
  <c r="T42" i="1" s="1"/>
  <c r="R38" i="1"/>
  <c r="T38" i="1" s="1"/>
  <c r="R34" i="1"/>
  <c r="T34" i="1" s="1"/>
  <c r="R44" i="1"/>
  <c r="T44" i="1" s="1"/>
  <c r="R40" i="1"/>
  <c r="T40" i="1" s="1"/>
  <c r="R36" i="1"/>
  <c r="T36" i="1" s="1"/>
  <c r="K42" i="1"/>
  <c r="Q42" i="1"/>
  <c r="K38" i="1"/>
  <c r="Q38" i="1"/>
  <c r="K34" i="1"/>
  <c r="Q34" i="1"/>
  <c r="Q31" i="1"/>
  <c r="K31" i="1"/>
  <c r="Q44" i="1"/>
  <c r="K44" i="1"/>
  <c r="Q40" i="1"/>
  <c r="K40" i="1"/>
  <c r="Q36" i="1"/>
  <c r="K36" i="1"/>
  <c r="T31" i="1"/>
  <c r="N42" i="1"/>
  <c r="N38" i="1"/>
  <c r="N34" i="1"/>
  <c r="N44" i="1"/>
  <c r="N40" i="1"/>
  <c r="N36" i="1"/>
  <c r="N31" i="1"/>
  <c r="S32" i="1"/>
  <c r="P32" i="1"/>
  <c r="O32" i="1"/>
  <c r="R32" i="1" l="1"/>
  <c r="T32" i="1" s="1"/>
  <c r="Q32" i="1"/>
  <c r="K32" i="1"/>
  <c r="N32" i="1"/>
  <c r="S30" i="1"/>
  <c r="P30" i="1"/>
  <c r="O30" i="1"/>
  <c r="S28" i="1"/>
  <c r="P28" i="1"/>
  <c r="O28" i="1"/>
  <c r="S26" i="1"/>
  <c r="P26" i="1"/>
  <c r="O26" i="1"/>
  <c r="S23" i="1"/>
  <c r="O23" i="1"/>
  <c r="P23" i="1"/>
  <c r="R21" i="1"/>
  <c r="O21" i="1"/>
  <c r="S21" i="1"/>
  <c r="P21" i="1"/>
  <c r="R17" i="1"/>
  <c r="O17" i="1"/>
  <c r="S17" i="1"/>
  <c r="P17" i="1"/>
  <c r="S15" i="1"/>
  <c r="O15" i="1"/>
  <c r="P15" i="1"/>
  <c r="R13" i="1"/>
  <c r="O13" i="1"/>
  <c r="S13" i="1"/>
  <c r="P13" i="1"/>
  <c r="S11" i="1"/>
  <c r="O11" i="1"/>
  <c r="P11" i="1"/>
  <c r="O9" i="1"/>
  <c r="S19" i="1"/>
  <c r="O19" i="1"/>
  <c r="P19" i="1"/>
  <c r="R29" i="1"/>
  <c r="O29" i="1"/>
  <c r="S29" i="1"/>
  <c r="P29" i="1"/>
  <c r="S27" i="1"/>
  <c r="O27" i="1"/>
  <c r="P27" i="1"/>
  <c r="R25" i="1"/>
  <c r="O25" i="1"/>
  <c r="S25" i="1"/>
  <c r="P25" i="1"/>
  <c r="S22" i="1"/>
  <c r="P22" i="1"/>
  <c r="O22" i="1"/>
  <c r="S18" i="1"/>
  <c r="P18" i="1"/>
  <c r="O18" i="1"/>
  <c r="S16" i="1"/>
  <c r="P16" i="1"/>
  <c r="O16" i="1"/>
  <c r="S14" i="1"/>
  <c r="P14" i="1"/>
  <c r="O14" i="1"/>
  <c r="S12" i="1"/>
  <c r="P12" i="1"/>
  <c r="O12" i="1"/>
  <c r="S10" i="1"/>
  <c r="P10" i="1"/>
  <c r="O10" i="1"/>
  <c r="S24" i="1"/>
  <c r="P24" i="1"/>
  <c r="O24" i="1"/>
  <c r="S20" i="1"/>
  <c r="P20" i="1"/>
  <c r="O20" i="1"/>
  <c r="H69" i="1"/>
  <c r="S9" i="1" l="1"/>
  <c r="R9" i="1"/>
  <c r="P9" i="1"/>
  <c r="Q9" i="1" s="1"/>
  <c r="R20" i="1"/>
  <c r="T20" i="1" s="1"/>
  <c r="R24" i="1"/>
  <c r="T24" i="1" s="1"/>
  <c r="R10" i="1"/>
  <c r="T10" i="1" s="1"/>
  <c r="R12" i="1"/>
  <c r="T12" i="1" s="1"/>
  <c r="R14" i="1"/>
  <c r="T14" i="1" s="1"/>
  <c r="R16" i="1"/>
  <c r="T16" i="1" s="1"/>
  <c r="R18" i="1"/>
  <c r="T18" i="1" s="1"/>
  <c r="R22" i="1"/>
  <c r="T22" i="1" s="1"/>
  <c r="R26" i="1"/>
  <c r="T26" i="1" s="1"/>
  <c r="R28" i="1"/>
  <c r="T28" i="1" s="1"/>
  <c r="R30" i="1"/>
  <c r="T30" i="1" s="1"/>
  <c r="R27" i="1"/>
  <c r="T27" i="1" s="1"/>
  <c r="R19" i="1"/>
  <c r="T19" i="1" s="1"/>
  <c r="R11" i="1"/>
  <c r="T11" i="1" s="1"/>
  <c r="R15" i="1"/>
  <c r="T15" i="1" s="1"/>
  <c r="R23" i="1"/>
  <c r="T23" i="1" s="1"/>
  <c r="K10" i="1"/>
  <c r="Q10" i="1"/>
  <c r="K9" i="1"/>
  <c r="T25" i="1"/>
  <c r="Q27" i="1"/>
  <c r="K27" i="1"/>
  <c r="T29" i="1"/>
  <c r="Q19" i="1"/>
  <c r="K19" i="1"/>
  <c r="Q11" i="1"/>
  <c r="K11" i="1"/>
  <c r="T13" i="1"/>
  <c r="Q15" i="1"/>
  <c r="K15" i="1"/>
  <c r="T17" i="1"/>
  <c r="T21" i="1"/>
  <c r="Q23" i="1"/>
  <c r="K23" i="1"/>
  <c r="Q20" i="1"/>
  <c r="K20" i="1"/>
  <c r="Q24" i="1"/>
  <c r="K24" i="1"/>
  <c r="Q12" i="1"/>
  <c r="K12" i="1"/>
  <c r="Q14" i="1"/>
  <c r="K14" i="1"/>
  <c r="Q16" i="1"/>
  <c r="K16" i="1"/>
  <c r="K18" i="1"/>
  <c r="Q18" i="1"/>
  <c r="K22" i="1"/>
  <c r="Q22" i="1"/>
  <c r="Q25" i="1"/>
  <c r="K25" i="1"/>
  <c r="Q29" i="1"/>
  <c r="K29" i="1"/>
  <c r="Q13" i="1"/>
  <c r="K13" i="1"/>
  <c r="Q17" i="1"/>
  <c r="K17" i="1"/>
  <c r="Q21" i="1"/>
  <c r="K21" i="1"/>
  <c r="K26" i="1"/>
  <c r="Q26" i="1"/>
  <c r="Q28" i="1"/>
  <c r="K28" i="1"/>
  <c r="K30" i="1"/>
  <c r="Q30" i="1"/>
  <c r="N20" i="1"/>
  <c r="N24" i="1"/>
  <c r="N10" i="1"/>
  <c r="N12" i="1"/>
  <c r="N14" i="1"/>
  <c r="N16" i="1"/>
  <c r="N18" i="1"/>
  <c r="N22" i="1"/>
  <c r="N26" i="1"/>
  <c r="N28" i="1"/>
  <c r="N30" i="1"/>
  <c r="N27" i="1"/>
  <c r="N19" i="1"/>
  <c r="N11" i="1"/>
  <c r="N15" i="1"/>
  <c r="N23" i="1"/>
  <c r="R8" i="1"/>
  <c r="O8" i="1"/>
  <c r="O69" i="1" s="1"/>
  <c r="S8" i="1"/>
  <c r="P8" i="1"/>
  <c r="N25" i="1"/>
  <c r="N29" i="1"/>
  <c r="N9" i="1"/>
  <c r="N13" i="1"/>
  <c r="N17" i="1"/>
  <c r="N21" i="1"/>
  <c r="T9" i="1" l="1"/>
  <c r="J69" i="1"/>
  <c r="L69" i="1"/>
  <c r="M69" i="1"/>
  <c r="P69" i="1"/>
  <c r="S69" i="1"/>
  <c r="R69" i="1"/>
  <c r="Q8" i="1"/>
  <c r="Q69" i="1" s="1"/>
  <c r="K8" i="1"/>
  <c r="K69" i="1" s="1"/>
  <c r="T8" i="1"/>
  <c r="N8" i="1"/>
  <c r="N69" i="1" s="1"/>
  <c r="I69" i="1"/>
  <c r="T69" i="1" l="1"/>
</calcChain>
</file>

<file path=xl/sharedStrings.xml><?xml version="1.0" encoding="utf-8"?>
<sst xmlns="http://schemas.openxmlformats.org/spreadsheetml/2006/main" count="54" uniqueCount="27">
  <si>
    <t>Name</t>
  </si>
  <si>
    <t>Alter</t>
  </si>
  <si>
    <t>Koordinationsbetrag</t>
  </si>
  <si>
    <t>Arbeitgeber</t>
  </si>
  <si>
    <t>Arbeitnehmer</t>
  </si>
  <si>
    <t>Kantonale Versicherungskasse Appenzell I.Rh.</t>
  </si>
  <si>
    <t>Eintrittsschwelle</t>
  </si>
  <si>
    <t>Eintrittsalter</t>
  </si>
  <si>
    <t>Rentenalter</t>
  </si>
  <si>
    <t>Jahreslohn</t>
  </si>
  <si>
    <t>Summen</t>
  </si>
  <si>
    <t>Jahrgang</t>
  </si>
  <si>
    <t xml:space="preserve">Festlegung der Beiträge für </t>
  </si>
  <si>
    <t>erreicht?</t>
  </si>
  <si>
    <t>Sparen</t>
  </si>
  <si>
    <t>Risiko</t>
  </si>
  <si>
    <t>Total</t>
  </si>
  <si>
    <t>Koordinations-</t>
  </si>
  <si>
    <t>abzug</t>
  </si>
  <si>
    <t>versicherter</t>
  </si>
  <si>
    <t>Lohn</t>
  </si>
  <si>
    <t>Monat</t>
  </si>
  <si>
    <t>Jahr</t>
  </si>
  <si>
    <t>Dieses Tool ist eine Hilfe für die Berechnung der Beiträge. Massgebend sind in jedem Fall die versandten Beitragslisten/Beitragsrechnungen.</t>
  </si>
  <si>
    <t>xy</t>
  </si>
  <si>
    <t>max. VL</t>
  </si>
  <si>
    <t>Reglement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</si>
</sst>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1" applyNumberFormat="1" applyFont="1" applyFill="1" applyBorder="1"/>
    <xf numFmtId="10" fontId="2" fillId="0" borderId="0" xfId="0" applyNumberFormat="1" applyFont="1"/>
    <xf numFmtId="43" fontId="0" fillId="0" borderId="4" xfId="1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3" fontId="0" fillId="0" borderId="8" xfId="1" applyFont="1" applyFill="1" applyBorder="1"/>
    <xf numFmtId="0" fontId="0" fillId="0" borderId="4" xfId="0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7" xfId="1" applyFont="1" applyFill="1" applyBorder="1"/>
    <xf numFmtId="43" fontId="0" fillId="0" borderId="1" xfId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0" borderId="0" xfId="0" applyFont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3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2.75" x14ac:dyDescent="0.2"/>
  <cols>
    <col min="1" max="1" width="2.7109375" style="3" customWidth="1"/>
    <col min="2" max="2" width="30.85546875" style="3" customWidth="1"/>
    <col min="3" max="3" width="12.28515625" style="3" bestFit="1" customWidth="1"/>
    <col min="4" max="4" width="8.42578125" style="4" customWidth="1"/>
    <col min="5" max="5" width="4.85546875" style="4" bestFit="1" customWidth="1"/>
    <col min="6" max="6" width="14.5703125" style="3" bestFit="1" customWidth="1"/>
    <col min="7" max="7" width="12.85546875" style="3" customWidth="1"/>
    <col min="8" max="8" width="12.28515625" style="3" bestFit="1" customWidth="1"/>
    <col min="9" max="11" width="10.42578125" style="3" bestFit="1" customWidth="1"/>
    <col min="12" max="14" width="12" style="3" bestFit="1" customWidth="1"/>
    <col min="15" max="15" width="11" style="3" bestFit="1" customWidth="1"/>
    <col min="16" max="16" width="10.42578125" style="3" bestFit="1" customWidth="1"/>
    <col min="17" max="17" width="11" style="3" bestFit="1" customWidth="1"/>
    <col min="18" max="20" width="12" style="3" bestFit="1" customWidth="1"/>
    <col min="21" max="16384" width="11.42578125" style="3"/>
  </cols>
  <sheetData>
    <row r="1" spans="1:20" x14ac:dyDescent="0.2">
      <c r="A1" s="3" t="s">
        <v>5</v>
      </c>
    </row>
    <row r="2" spans="1:20" x14ac:dyDescent="0.2">
      <c r="A2" s="3" t="s">
        <v>12</v>
      </c>
      <c r="C2" s="27">
        <v>2025</v>
      </c>
    </row>
    <row r="3" spans="1:20" x14ac:dyDescent="0.2">
      <c r="A3" s="26" t="s">
        <v>23</v>
      </c>
    </row>
    <row r="4" spans="1:20" ht="15.75" x14ac:dyDescent="0.25">
      <c r="A4" s="7"/>
    </row>
    <row r="5" spans="1:20" ht="13.5" thickBot="1" x14ac:dyDescent="0.25">
      <c r="I5" s="32" t="s">
        <v>21</v>
      </c>
      <c r="J5" s="33"/>
      <c r="K5" s="34"/>
      <c r="L5" s="33"/>
      <c r="M5" s="33"/>
      <c r="N5" s="35"/>
      <c r="O5" s="32" t="s">
        <v>22</v>
      </c>
      <c r="P5" s="33"/>
      <c r="Q5" s="34"/>
      <c r="R5" s="33"/>
      <c r="S5" s="33"/>
      <c r="T5" s="35"/>
    </row>
    <row r="6" spans="1:20" x14ac:dyDescent="0.2">
      <c r="B6" s="3" t="s">
        <v>0</v>
      </c>
      <c r="C6" s="9" t="s">
        <v>9</v>
      </c>
      <c r="D6" s="4" t="s">
        <v>11</v>
      </c>
      <c r="E6" s="4" t="s">
        <v>1</v>
      </c>
      <c r="F6" s="3" t="s">
        <v>6</v>
      </c>
      <c r="G6" s="4" t="s">
        <v>17</v>
      </c>
      <c r="H6" s="4" t="s">
        <v>19</v>
      </c>
      <c r="I6" s="20" t="s">
        <v>3</v>
      </c>
      <c r="J6" s="3" t="s">
        <v>3</v>
      </c>
      <c r="K6" s="17" t="s">
        <v>3</v>
      </c>
      <c r="L6" s="3" t="s">
        <v>4</v>
      </c>
      <c r="M6" s="3" t="s">
        <v>4</v>
      </c>
      <c r="N6" s="17" t="s">
        <v>4</v>
      </c>
      <c r="O6" s="20" t="s">
        <v>3</v>
      </c>
      <c r="P6" s="3" t="s">
        <v>3</v>
      </c>
      <c r="Q6" s="17" t="s">
        <v>3</v>
      </c>
      <c r="R6" s="3" t="s">
        <v>4</v>
      </c>
      <c r="S6" s="3" t="s">
        <v>4</v>
      </c>
      <c r="T6" s="17" t="s">
        <v>4</v>
      </c>
    </row>
    <row r="7" spans="1:20" x14ac:dyDescent="0.2">
      <c r="A7" s="6"/>
      <c r="B7" s="6"/>
      <c r="C7" s="6"/>
      <c r="D7" s="10"/>
      <c r="E7" s="10"/>
      <c r="F7" s="6" t="s">
        <v>13</v>
      </c>
      <c r="G7" s="10" t="s">
        <v>18</v>
      </c>
      <c r="H7" s="10" t="s">
        <v>20</v>
      </c>
      <c r="I7" s="16" t="s">
        <v>14</v>
      </c>
      <c r="J7" s="6" t="s">
        <v>15</v>
      </c>
      <c r="K7" s="18" t="s">
        <v>16</v>
      </c>
      <c r="L7" s="6" t="s">
        <v>14</v>
      </c>
      <c r="M7" s="6" t="s">
        <v>15</v>
      </c>
      <c r="N7" s="18" t="s">
        <v>16</v>
      </c>
      <c r="O7" s="16" t="s">
        <v>14</v>
      </c>
      <c r="P7" s="6" t="s">
        <v>15</v>
      </c>
      <c r="Q7" s="18" t="s">
        <v>16</v>
      </c>
      <c r="R7" s="6" t="s">
        <v>14</v>
      </c>
      <c r="S7" s="6" t="s">
        <v>15</v>
      </c>
      <c r="T7" s="18" t="s">
        <v>16</v>
      </c>
    </row>
    <row r="8" spans="1:20" x14ac:dyDescent="0.2">
      <c r="A8" s="3">
        <v>1</v>
      </c>
      <c r="B8" s="28" t="s">
        <v>24</v>
      </c>
      <c r="C8" s="29">
        <v>90000</v>
      </c>
      <c r="D8" s="30">
        <v>1996</v>
      </c>
      <c r="E8" s="4">
        <f>IF(($C$2-D8)&gt;99,99,$C$2-D8)</f>
        <v>29</v>
      </c>
      <c r="F8" s="4" t="str">
        <f>IF(C8&gt;=Beitragstabelle!$I$1,"Ja","Nein")</f>
        <v>Ja</v>
      </c>
      <c r="G8" s="13">
        <f>IF((C8/3)&lt;Beitragstabelle!$I$8,C8/3,Beitragstabelle!$I$8)</f>
        <v>26460</v>
      </c>
      <c r="H8" s="11">
        <f>IF((C8-Beitragstabelle!$I$8)&gt;Beitragstabelle!$I$12,Beitragstabelle!$I$12,IF(F8="Ja",ROUND((C8-G8)*2,1)/2,0))</f>
        <v>63540</v>
      </c>
      <c r="I8" s="15">
        <f>ROUND(((H8*(VLOOKUP($E8,Beitragstabelle!$A$4:$E$60,2))%)/12)*2,1)/2</f>
        <v>264.75</v>
      </c>
      <c r="J8" s="11">
        <f>ROUND(((H8*(VLOOKUP($E8,Beitragstabelle!$A$4:$E$60,3))%)/12)*2,1)/2</f>
        <v>79.45</v>
      </c>
      <c r="K8" s="19">
        <f>I8+J8</f>
        <v>344.2</v>
      </c>
      <c r="L8" s="11">
        <f>ROUND(((H8*(VLOOKUP($E8,Beitragstabelle!$A$4:$E$60,4))%)/12)*2,1)/2</f>
        <v>264.75</v>
      </c>
      <c r="M8" s="11">
        <f>ROUND(((H8*(VLOOKUP($E8,Beitragstabelle!$A$4:$E$60,5))%)/12)*2,1)/2</f>
        <v>79.45</v>
      </c>
      <c r="N8" s="19">
        <f>L8+M8</f>
        <v>344.2</v>
      </c>
      <c r="O8" s="11">
        <f>ROUND(I8*12*2,1)/2</f>
        <v>3177</v>
      </c>
      <c r="P8" s="11">
        <f>ROUND(J8*12*2,1)/2</f>
        <v>953.4</v>
      </c>
      <c r="Q8" s="19">
        <f>O8+P8</f>
        <v>4130.3999999999996</v>
      </c>
      <c r="R8" s="11">
        <f>ROUND(L8*12*2,1)/2</f>
        <v>3177</v>
      </c>
      <c r="S8" s="21">
        <f>ROUND(M8*12*2,1)/2</f>
        <v>953.4</v>
      </c>
      <c r="T8" s="19">
        <f>R8+S8</f>
        <v>4130.3999999999996</v>
      </c>
    </row>
    <row r="9" spans="1:20" x14ac:dyDescent="0.2">
      <c r="A9" s="3">
        <v>2</v>
      </c>
      <c r="B9" s="28"/>
      <c r="C9" s="29"/>
      <c r="D9" s="30"/>
      <c r="E9" s="4">
        <f t="shared" ref="E9:E47" si="0">IF(($C$2-D9)&gt;99,99,$C$2-D9)</f>
        <v>99</v>
      </c>
      <c r="F9" s="4" t="str">
        <f>IF(C9&gt;=Beitragstabelle!$I$1,"Ja","Nein")</f>
        <v>Nein</v>
      </c>
      <c r="G9" s="13">
        <f>IF((C9/3)&lt;Beitragstabelle!$I$8,C9/3,Beitragstabelle!$I$8)</f>
        <v>0</v>
      </c>
      <c r="H9" s="11">
        <f>IF((C9-Beitragstabelle!$I$8)&gt;Beitragstabelle!$I$12,Beitragstabelle!$I$12,IF(F9="Ja",ROUND((C9-G9)*2,1)/2,0))</f>
        <v>0</v>
      </c>
      <c r="I9" s="15">
        <f>ROUND(((H9*(VLOOKUP($E9,Beitragstabelle!$A$4:$E$60,2))%)/12)*2,1)/2</f>
        <v>0</v>
      </c>
      <c r="J9" s="11">
        <f>ROUND(((H9*(VLOOKUP($E9,Beitragstabelle!$A$4:$E$60,3))%)/12)*2,1)/2</f>
        <v>0</v>
      </c>
      <c r="K9" s="19">
        <f t="shared" ref="K9:K47" si="1">I9+J9</f>
        <v>0</v>
      </c>
      <c r="L9" s="11">
        <f>ROUND(((H9*(VLOOKUP($E9,Beitragstabelle!$A$4:$E$60,4))%)/12)*2,1)/2</f>
        <v>0</v>
      </c>
      <c r="M9" s="11">
        <f>ROUND(((H9*(VLOOKUP($E9,Beitragstabelle!$A$4:$E$60,5))%)/12)*2,1)/2</f>
        <v>0</v>
      </c>
      <c r="N9" s="19">
        <f t="shared" ref="N9:N47" si="2">L9+M9</f>
        <v>0</v>
      </c>
      <c r="O9" s="11">
        <f>ROUND(I9*12*2,1)/2</f>
        <v>0</v>
      </c>
      <c r="P9" s="11">
        <f>ROUND(J9*12*2,1)/2</f>
        <v>0</v>
      </c>
      <c r="Q9" s="19">
        <f t="shared" ref="Q9:Q47" si="3">O9+P9</f>
        <v>0</v>
      </c>
      <c r="R9" s="11">
        <f>ROUND(L9*12*2,1)/2</f>
        <v>0</v>
      </c>
      <c r="S9" s="22">
        <f>ROUND(M9*12*2,1)/2</f>
        <v>0</v>
      </c>
      <c r="T9" s="19">
        <f t="shared" ref="T9:T47" si="4">R9+S9</f>
        <v>0</v>
      </c>
    </row>
    <row r="10" spans="1:20" x14ac:dyDescent="0.2">
      <c r="A10" s="3">
        <v>3</v>
      </c>
      <c r="B10" s="28"/>
      <c r="C10" s="29"/>
      <c r="D10" s="30"/>
      <c r="E10" s="4">
        <f t="shared" si="0"/>
        <v>99</v>
      </c>
      <c r="F10" s="4" t="str">
        <f>IF(C10&gt;=Beitragstabelle!$I$1,"Ja","Nein")</f>
        <v>Nein</v>
      </c>
      <c r="G10" s="13">
        <f>IF((C10/3)&lt;Beitragstabelle!$I$8,C10/3,Beitragstabelle!$I$8)</f>
        <v>0</v>
      </c>
      <c r="H10" s="11">
        <f>IF((C10-Beitragstabelle!$I$8)&gt;Beitragstabelle!$I$12,Beitragstabelle!$I$12,IF(F10="Ja",ROUND((C10-G10)*2,1)/2,0))</f>
        <v>0</v>
      </c>
      <c r="I10" s="15">
        <f>ROUND(((H10*(VLOOKUP($E10,Beitragstabelle!$A$4:$E$60,2))%)/12)*2,1)/2</f>
        <v>0</v>
      </c>
      <c r="J10" s="11">
        <f>ROUND(((H10*(VLOOKUP($E10,Beitragstabelle!$A$4:$E$60,3))%)/12)*2,1)/2</f>
        <v>0</v>
      </c>
      <c r="K10" s="19">
        <f t="shared" si="1"/>
        <v>0</v>
      </c>
      <c r="L10" s="11">
        <f>ROUND(((H10*(VLOOKUP($E10,Beitragstabelle!$A$4:$E$60,4))%)/12)*2,1)/2</f>
        <v>0</v>
      </c>
      <c r="M10" s="11">
        <f>ROUND(((H10*(VLOOKUP($E10,Beitragstabelle!$A$4:$E$60,5))%)/12)*2,1)/2</f>
        <v>0</v>
      </c>
      <c r="N10" s="19">
        <f t="shared" si="2"/>
        <v>0</v>
      </c>
      <c r="O10" s="11">
        <f t="shared" ref="O10:O47" si="5">ROUND(I10*12*2,1)/2</f>
        <v>0</v>
      </c>
      <c r="P10" s="11">
        <f t="shared" ref="P10:P47" si="6">ROUND(J10*12*2,1)/2</f>
        <v>0</v>
      </c>
      <c r="Q10" s="19">
        <f t="shared" si="3"/>
        <v>0</v>
      </c>
      <c r="R10" s="11">
        <f t="shared" ref="R10:R47" si="7">ROUND(L10*12*2,1)/2</f>
        <v>0</v>
      </c>
      <c r="S10" s="22">
        <f t="shared" ref="S10:S47" si="8">ROUND(M10*12*2,1)/2</f>
        <v>0</v>
      </c>
      <c r="T10" s="19">
        <f t="shared" si="4"/>
        <v>0</v>
      </c>
    </row>
    <row r="11" spans="1:20" x14ac:dyDescent="0.2">
      <c r="A11" s="3">
        <v>4</v>
      </c>
      <c r="B11" s="28"/>
      <c r="C11" s="29"/>
      <c r="D11" s="30"/>
      <c r="E11" s="4">
        <f t="shared" si="0"/>
        <v>99</v>
      </c>
      <c r="F11" s="4" t="str">
        <f>IF(C11&gt;=Beitragstabelle!$I$1,"Ja","Nein")</f>
        <v>Nein</v>
      </c>
      <c r="G11" s="13">
        <f>IF((C11/3)&lt;Beitragstabelle!$I$8,C11/3,Beitragstabelle!$I$8)</f>
        <v>0</v>
      </c>
      <c r="H11" s="11">
        <f>IF((C11-Beitragstabelle!$I$8)&gt;Beitragstabelle!$I$12,Beitragstabelle!$I$12,IF(F11="Ja",ROUND((C11-G11)*2,1)/2,0))</f>
        <v>0</v>
      </c>
      <c r="I11" s="15">
        <f>ROUND(((H11*(VLOOKUP($E11,Beitragstabelle!$A$4:$E$60,2))%)/12)*2,1)/2</f>
        <v>0</v>
      </c>
      <c r="J11" s="11">
        <f>ROUND(((H11*(VLOOKUP($E11,Beitragstabelle!$A$4:$E$60,3))%)/12)*2,1)/2</f>
        <v>0</v>
      </c>
      <c r="K11" s="19">
        <f t="shared" si="1"/>
        <v>0</v>
      </c>
      <c r="L11" s="11">
        <f>ROUND(((H11*(VLOOKUP($E11,Beitragstabelle!$A$4:$E$60,4))%)/12)*2,1)/2</f>
        <v>0</v>
      </c>
      <c r="M11" s="11">
        <f>ROUND(((H11*(VLOOKUP($E11,Beitragstabelle!$A$4:$E$60,5))%)/12)*2,1)/2</f>
        <v>0</v>
      </c>
      <c r="N11" s="19">
        <f t="shared" si="2"/>
        <v>0</v>
      </c>
      <c r="O11" s="11">
        <f t="shared" si="5"/>
        <v>0</v>
      </c>
      <c r="P11" s="11">
        <f t="shared" si="6"/>
        <v>0</v>
      </c>
      <c r="Q11" s="19">
        <f t="shared" si="3"/>
        <v>0</v>
      </c>
      <c r="R11" s="11">
        <f t="shared" si="7"/>
        <v>0</v>
      </c>
      <c r="S11" s="22">
        <f t="shared" si="8"/>
        <v>0</v>
      </c>
      <c r="T11" s="19">
        <f t="shared" si="4"/>
        <v>0</v>
      </c>
    </row>
    <row r="12" spans="1:20" x14ac:dyDescent="0.2">
      <c r="A12" s="3">
        <v>5</v>
      </c>
      <c r="B12" s="28"/>
      <c r="C12" s="29"/>
      <c r="D12" s="30"/>
      <c r="E12" s="4">
        <f t="shared" si="0"/>
        <v>99</v>
      </c>
      <c r="F12" s="4" t="str">
        <f>IF(C12&gt;=Beitragstabelle!$I$1,"Ja","Nein")</f>
        <v>Nein</v>
      </c>
      <c r="G12" s="13">
        <f>IF((C12/3)&lt;Beitragstabelle!$I$8,C12/3,Beitragstabelle!$I$8)</f>
        <v>0</v>
      </c>
      <c r="H12" s="11">
        <f>IF((C12-Beitragstabelle!$I$8)&gt;Beitragstabelle!$I$12,Beitragstabelle!$I$12,IF(F12="Ja",ROUND((C12-G12)*2,1)/2,0))</f>
        <v>0</v>
      </c>
      <c r="I12" s="15">
        <f>ROUND(((H12*(VLOOKUP($E12,Beitragstabelle!$A$4:$E$60,2))%)/12)*2,1)/2</f>
        <v>0</v>
      </c>
      <c r="J12" s="11">
        <f>ROUND(((H12*(VLOOKUP($E12,Beitragstabelle!$A$4:$E$60,3))%)/12)*2,1)/2</f>
        <v>0</v>
      </c>
      <c r="K12" s="19">
        <f t="shared" si="1"/>
        <v>0</v>
      </c>
      <c r="L12" s="11">
        <f>ROUND(((H12*(VLOOKUP($E12,Beitragstabelle!$A$4:$E$60,4))%)/12)*2,1)/2</f>
        <v>0</v>
      </c>
      <c r="M12" s="11">
        <f>ROUND(((H12*(VLOOKUP($E12,Beitragstabelle!$A$4:$E$60,5))%)/12)*2,1)/2</f>
        <v>0</v>
      </c>
      <c r="N12" s="19">
        <f t="shared" si="2"/>
        <v>0</v>
      </c>
      <c r="O12" s="11">
        <f t="shared" si="5"/>
        <v>0</v>
      </c>
      <c r="P12" s="11">
        <f t="shared" si="6"/>
        <v>0</v>
      </c>
      <c r="Q12" s="19">
        <f t="shared" si="3"/>
        <v>0</v>
      </c>
      <c r="R12" s="11">
        <f t="shared" si="7"/>
        <v>0</v>
      </c>
      <c r="S12" s="22">
        <f t="shared" si="8"/>
        <v>0</v>
      </c>
      <c r="T12" s="19">
        <f t="shared" si="4"/>
        <v>0</v>
      </c>
    </row>
    <row r="13" spans="1:20" x14ac:dyDescent="0.2">
      <c r="A13" s="3">
        <v>6</v>
      </c>
      <c r="B13" s="28"/>
      <c r="C13" s="29"/>
      <c r="D13" s="30"/>
      <c r="E13" s="4">
        <f t="shared" si="0"/>
        <v>99</v>
      </c>
      <c r="F13" s="4" t="str">
        <f>IF(C13&gt;=Beitragstabelle!$I$1,"Ja","Nein")</f>
        <v>Nein</v>
      </c>
      <c r="G13" s="13">
        <f>IF((C13/3)&lt;Beitragstabelle!$I$8,C13/3,Beitragstabelle!$I$8)</f>
        <v>0</v>
      </c>
      <c r="H13" s="11">
        <f>IF((C13-Beitragstabelle!$I$8)&gt;Beitragstabelle!$I$12,Beitragstabelle!$I$12,IF(F13="Ja",ROUND((C13-G13)*2,1)/2,0))</f>
        <v>0</v>
      </c>
      <c r="I13" s="15">
        <f>ROUND(((H13*(VLOOKUP($E13,Beitragstabelle!$A$4:$E$60,2))%)/12)*2,1)/2</f>
        <v>0</v>
      </c>
      <c r="J13" s="11">
        <f>ROUND(((H13*(VLOOKUP($E13,Beitragstabelle!$A$4:$E$60,3))%)/12)*2,1)/2</f>
        <v>0</v>
      </c>
      <c r="K13" s="19">
        <f t="shared" si="1"/>
        <v>0</v>
      </c>
      <c r="L13" s="11">
        <f>ROUND(((H13*(VLOOKUP($E13,Beitragstabelle!$A$4:$E$60,4))%)/12)*2,1)/2</f>
        <v>0</v>
      </c>
      <c r="M13" s="11">
        <f>ROUND(((H13*(VLOOKUP($E13,Beitragstabelle!$A$4:$E$60,5))%)/12)*2,1)/2</f>
        <v>0</v>
      </c>
      <c r="N13" s="19">
        <f t="shared" si="2"/>
        <v>0</v>
      </c>
      <c r="O13" s="11">
        <f t="shared" si="5"/>
        <v>0</v>
      </c>
      <c r="P13" s="11">
        <f t="shared" si="6"/>
        <v>0</v>
      </c>
      <c r="Q13" s="19">
        <f t="shared" si="3"/>
        <v>0</v>
      </c>
      <c r="R13" s="11">
        <f t="shared" si="7"/>
        <v>0</v>
      </c>
      <c r="S13" s="22">
        <f t="shared" si="8"/>
        <v>0</v>
      </c>
      <c r="T13" s="19">
        <f t="shared" si="4"/>
        <v>0</v>
      </c>
    </row>
    <row r="14" spans="1:20" x14ac:dyDescent="0.2">
      <c r="A14" s="3">
        <v>7</v>
      </c>
      <c r="B14" s="28"/>
      <c r="C14" s="29"/>
      <c r="D14" s="30"/>
      <c r="E14" s="4">
        <f t="shared" si="0"/>
        <v>99</v>
      </c>
      <c r="F14" s="4" t="str">
        <f>IF(C14&gt;=Beitragstabelle!$I$1,"Ja","Nein")</f>
        <v>Nein</v>
      </c>
      <c r="G14" s="13">
        <f>IF((C14/3)&lt;Beitragstabelle!$I$8,C14/3,Beitragstabelle!$I$8)</f>
        <v>0</v>
      </c>
      <c r="H14" s="11">
        <f>IF((C14-Beitragstabelle!$I$8)&gt;Beitragstabelle!$I$12,Beitragstabelle!$I$12,IF(F14="Ja",ROUND((C14-G14)*2,1)/2,0))</f>
        <v>0</v>
      </c>
      <c r="I14" s="15">
        <f>ROUND(((H14*(VLOOKUP($E14,Beitragstabelle!$A$4:$E$60,2))%)/12)*2,1)/2</f>
        <v>0</v>
      </c>
      <c r="J14" s="11">
        <f>ROUND(((H14*(VLOOKUP($E14,Beitragstabelle!$A$4:$E$60,3))%)/12)*2,1)/2</f>
        <v>0</v>
      </c>
      <c r="K14" s="19">
        <f t="shared" si="1"/>
        <v>0</v>
      </c>
      <c r="L14" s="11">
        <f>ROUND(((H14*(VLOOKUP($E14,Beitragstabelle!$A$4:$E$60,4))%)/12)*2,1)/2</f>
        <v>0</v>
      </c>
      <c r="M14" s="11">
        <f>ROUND(((H14*(VLOOKUP($E14,Beitragstabelle!$A$4:$E$60,5))%)/12)*2,1)/2</f>
        <v>0</v>
      </c>
      <c r="N14" s="19">
        <f t="shared" si="2"/>
        <v>0</v>
      </c>
      <c r="O14" s="11">
        <f t="shared" si="5"/>
        <v>0</v>
      </c>
      <c r="P14" s="11">
        <f t="shared" si="6"/>
        <v>0</v>
      </c>
      <c r="Q14" s="19">
        <f t="shared" si="3"/>
        <v>0</v>
      </c>
      <c r="R14" s="11">
        <f t="shared" si="7"/>
        <v>0</v>
      </c>
      <c r="S14" s="22">
        <f t="shared" si="8"/>
        <v>0</v>
      </c>
      <c r="T14" s="19">
        <f t="shared" si="4"/>
        <v>0</v>
      </c>
    </row>
    <row r="15" spans="1:20" x14ac:dyDescent="0.2">
      <c r="A15" s="3">
        <v>8</v>
      </c>
      <c r="B15" s="28"/>
      <c r="C15" s="29"/>
      <c r="D15" s="30"/>
      <c r="E15" s="4">
        <f t="shared" si="0"/>
        <v>99</v>
      </c>
      <c r="F15" s="4" t="str">
        <f>IF(C15&gt;=Beitragstabelle!$I$1,"Ja","Nein")</f>
        <v>Nein</v>
      </c>
      <c r="G15" s="13">
        <f>IF((C15/3)&lt;Beitragstabelle!$I$8,C15/3,Beitragstabelle!$I$8)</f>
        <v>0</v>
      </c>
      <c r="H15" s="11">
        <f>IF((C15-Beitragstabelle!$I$8)&gt;Beitragstabelle!$I$12,Beitragstabelle!$I$12,IF(F15="Ja",ROUND((C15-G15)*2,1)/2,0))</f>
        <v>0</v>
      </c>
      <c r="I15" s="15">
        <f>ROUND(((H15*(VLOOKUP($E15,Beitragstabelle!$A$4:$E$60,2))%)/12)*2,1)/2</f>
        <v>0</v>
      </c>
      <c r="J15" s="11">
        <f>ROUND(((H15*(VLOOKUP($E15,Beitragstabelle!$A$4:$E$60,3))%)/12)*2,1)/2</f>
        <v>0</v>
      </c>
      <c r="K15" s="19">
        <f t="shared" si="1"/>
        <v>0</v>
      </c>
      <c r="L15" s="11">
        <f>ROUND(((H15*(VLOOKUP($E15,Beitragstabelle!$A$4:$E$60,4))%)/12)*2,1)/2</f>
        <v>0</v>
      </c>
      <c r="M15" s="11">
        <f>ROUND(((H15*(VLOOKUP($E15,Beitragstabelle!$A$4:$E$60,5))%)/12)*2,1)/2</f>
        <v>0</v>
      </c>
      <c r="N15" s="19">
        <f t="shared" si="2"/>
        <v>0</v>
      </c>
      <c r="O15" s="11">
        <f t="shared" si="5"/>
        <v>0</v>
      </c>
      <c r="P15" s="11">
        <f t="shared" si="6"/>
        <v>0</v>
      </c>
      <c r="Q15" s="19">
        <f t="shared" si="3"/>
        <v>0</v>
      </c>
      <c r="R15" s="11">
        <f t="shared" si="7"/>
        <v>0</v>
      </c>
      <c r="S15" s="22">
        <f t="shared" si="8"/>
        <v>0</v>
      </c>
      <c r="T15" s="19">
        <f t="shared" si="4"/>
        <v>0</v>
      </c>
    </row>
    <row r="16" spans="1:20" x14ac:dyDescent="0.2">
      <c r="A16" s="3">
        <v>9</v>
      </c>
      <c r="B16" s="28"/>
      <c r="C16" s="29"/>
      <c r="D16" s="30"/>
      <c r="E16" s="4">
        <f t="shared" si="0"/>
        <v>99</v>
      </c>
      <c r="F16" s="4" t="str">
        <f>IF(C16&gt;=Beitragstabelle!$I$1,"Ja","Nein")</f>
        <v>Nein</v>
      </c>
      <c r="G16" s="13">
        <f>IF((C16/3)&lt;Beitragstabelle!$I$8,C16/3,Beitragstabelle!$I$8)</f>
        <v>0</v>
      </c>
      <c r="H16" s="11">
        <f>IF((C16-Beitragstabelle!$I$8)&gt;Beitragstabelle!$I$12,Beitragstabelle!$I$12,IF(F16="Ja",ROUND((C16-G16)*2,1)/2,0))</f>
        <v>0</v>
      </c>
      <c r="I16" s="15">
        <f>ROUND(((H16*(VLOOKUP($E16,Beitragstabelle!$A$4:$E$60,2))%)/12)*2,1)/2</f>
        <v>0</v>
      </c>
      <c r="J16" s="11">
        <f>ROUND(((H16*(VLOOKUP($E16,Beitragstabelle!$A$4:$E$60,3))%)/12)*2,1)/2</f>
        <v>0</v>
      </c>
      <c r="K16" s="19">
        <f t="shared" si="1"/>
        <v>0</v>
      </c>
      <c r="L16" s="11">
        <f>ROUND(((H16*(VLOOKUP($E16,Beitragstabelle!$A$4:$E$60,4))%)/12)*2,1)/2</f>
        <v>0</v>
      </c>
      <c r="M16" s="11">
        <f>ROUND(((H16*(VLOOKUP($E16,Beitragstabelle!$A$4:$E$60,5))%)/12)*2,1)/2</f>
        <v>0</v>
      </c>
      <c r="N16" s="19">
        <f t="shared" si="2"/>
        <v>0</v>
      </c>
      <c r="O16" s="11">
        <f t="shared" si="5"/>
        <v>0</v>
      </c>
      <c r="P16" s="11">
        <f t="shared" si="6"/>
        <v>0</v>
      </c>
      <c r="Q16" s="19">
        <f t="shared" si="3"/>
        <v>0</v>
      </c>
      <c r="R16" s="11">
        <f t="shared" si="7"/>
        <v>0</v>
      </c>
      <c r="S16" s="22">
        <f t="shared" si="8"/>
        <v>0</v>
      </c>
      <c r="T16" s="19">
        <f t="shared" si="4"/>
        <v>0</v>
      </c>
    </row>
    <row r="17" spans="1:22" x14ac:dyDescent="0.2">
      <c r="A17" s="3">
        <v>10</v>
      </c>
      <c r="B17" s="28"/>
      <c r="C17" s="29"/>
      <c r="D17" s="30"/>
      <c r="E17" s="4">
        <f t="shared" si="0"/>
        <v>99</v>
      </c>
      <c r="F17" s="4" t="str">
        <f>IF(C17&gt;=Beitragstabelle!$I$1,"Ja","Nein")</f>
        <v>Nein</v>
      </c>
      <c r="G17" s="13">
        <f>IF((C17/3)&lt;Beitragstabelle!$I$8,C17/3,Beitragstabelle!$I$8)</f>
        <v>0</v>
      </c>
      <c r="H17" s="11">
        <f>IF((C17-Beitragstabelle!$I$8)&gt;Beitragstabelle!$I$12,Beitragstabelle!$I$12,IF(F17="Ja",ROUND((C17-G17)*2,1)/2,0))</f>
        <v>0</v>
      </c>
      <c r="I17" s="15">
        <f>ROUND(((H17*(VLOOKUP($E17,Beitragstabelle!$A$4:$E$60,2))%)/12)*2,1)/2</f>
        <v>0</v>
      </c>
      <c r="J17" s="11">
        <f>ROUND(((H17*(VLOOKUP($E17,Beitragstabelle!$A$4:$E$60,3))%)/12)*2,1)/2</f>
        <v>0</v>
      </c>
      <c r="K17" s="19">
        <f t="shared" si="1"/>
        <v>0</v>
      </c>
      <c r="L17" s="11">
        <f>ROUND(((H17*(VLOOKUP($E17,Beitragstabelle!$A$4:$E$60,4))%)/12)*2,1)/2</f>
        <v>0</v>
      </c>
      <c r="M17" s="11">
        <f>ROUND(((H17*(VLOOKUP($E17,Beitragstabelle!$A$4:$E$60,5))%)/12)*2,1)/2</f>
        <v>0</v>
      </c>
      <c r="N17" s="19">
        <f t="shared" si="2"/>
        <v>0</v>
      </c>
      <c r="O17" s="11">
        <f t="shared" si="5"/>
        <v>0</v>
      </c>
      <c r="P17" s="11">
        <f t="shared" si="6"/>
        <v>0</v>
      </c>
      <c r="Q17" s="19">
        <f t="shared" si="3"/>
        <v>0</v>
      </c>
      <c r="R17" s="11">
        <f t="shared" si="7"/>
        <v>0</v>
      </c>
      <c r="S17" s="22">
        <f t="shared" si="8"/>
        <v>0</v>
      </c>
      <c r="T17" s="19">
        <f t="shared" si="4"/>
        <v>0</v>
      </c>
    </row>
    <row r="18" spans="1:22" x14ac:dyDescent="0.2">
      <c r="A18" s="3">
        <v>11</v>
      </c>
      <c r="B18" s="28"/>
      <c r="C18" s="29"/>
      <c r="D18" s="30"/>
      <c r="E18" s="4">
        <f t="shared" si="0"/>
        <v>99</v>
      </c>
      <c r="F18" s="4" t="str">
        <f>IF(C18&gt;=Beitragstabelle!$I$1,"Ja","Nein")</f>
        <v>Nein</v>
      </c>
      <c r="G18" s="13">
        <f>IF((C18/3)&lt;Beitragstabelle!$I$8,C18/3,Beitragstabelle!$I$8)</f>
        <v>0</v>
      </c>
      <c r="H18" s="11">
        <f>IF((C18-Beitragstabelle!$I$8)&gt;Beitragstabelle!$I$12,Beitragstabelle!$I$12,IF(F18="Ja",ROUND((C18-G18)*2,1)/2,0))</f>
        <v>0</v>
      </c>
      <c r="I18" s="15">
        <f>ROUND(((H18*(VLOOKUP($E18,Beitragstabelle!$A$4:$E$60,2))%)/12)*2,1)/2</f>
        <v>0</v>
      </c>
      <c r="J18" s="11">
        <f>ROUND(((H18*(VLOOKUP($E18,Beitragstabelle!$A$4:$E$60,3))%)/12)*2,1)/2</f>
        <v>0</v>
      </c>
      <c r="K18" s="19">
        <f t="shared" si="1"/>
        <v>0</v>
      </c>
      <c r="L18" s="11">
        <f>ROUND(((H18*(VLOOKUP($E18,Beitragstabelle!$A$4:$E$60,4))%)/12)*2,1)/2</f>
        <v>0</v>
      </c>
      <c r="M18" s="11">
        <f>ROUND(((H18*(VLOOKUP($E18,Beitragstabelle!$A$4:$E$60,5))%)/12)*2,1)/2</f>
        <v>0</v>
      </c>
      <c r="N18" s="19">
        <f t="shared" si="2"/>
        <v>0</v>
      </c>
      <c r="O18" s="11">
        <f t="shared" si="5"/>
        <v>0</v>
      </c>
      <c r="P18" s="11">
        <f t="shared" si="6"/>
        <v>0</v>
      </c>
      <c r="Q18" s="19">
        <f t="shared" si="3"/>
        <v>0</v>
      </c>
      <c r="R18" s="11">
        <f t="shared" si="7"/>
        <v>0</v>
      </c>
      <c r="S18" s="22">
        <f t="shared" si="8"/>
        <v>0</v>
      </c>
      <c r="T18" s="19">
        <f t="shared" si="4"/>
        <v>0</v>
      </c>
    </row>
    <row r="19" spans="1:22" x14ac:dyDescent="0.2">
      <c r="A19" s="3">
        <v>12</v>
      </c>
      <c r="B19" s="28"/>
      <c r="C19" s="29"/>
      <c r="D19" s="30"/>
      <c r="E19" s="4">
        <f t="shared" si="0"/>
        <v>99</v>
      </c>
      <c r="F19" s="4" t="str">
        <f>IF(C19&gt;=Beitragstabelle!$I$1,"Ja","Nein")</f>
        <v>Nein</v>
      </c>
      <c r="G19" s="13">
        <f>IF((C19/3)&lt;Beitragstabelle!$I$8,C19/3,Beitragstabelle!$I$8)</f>
        <v>0</v>
      </c>
      <c r="H19" s="11">
        <f>IF((C19-Beitragstabelle!$I$8)&gt;Beitragstabelle!$I$12,Beitragstabelle!$I$12,IF(F19="Ja",ROUND((C19-G19)*2,1)/2,0))</f>
        <v>0</v>
      </c>
      <c r="I19" s="15">
        <f>ROUND(((H19*(VLOOKUP($E19,Beitragstabelle!$A$4:$E$60,2))%)/12)*2,1)/2</f>
        <v>0</v>
      </c>
      <c r="J19" s="11">
        <f>ROUND(((H19*(VLOOKUP($E19,Beitragstabelle!$A$4:$E$60,3))%)/12)*2,1)/2</f>
        <v>0</v>
      </c>
      <c r="K19" s="19">
        <f t="shared" si="1"/>
        <v>0</v>
      </c>
      <c r="L19" s="11">
        <f>ROUND(((H19*(VLOOKUP($E19,Beitragstabelle!$A$4:$E$60,4))%)/12)*2,1)/2</f>
        <v>0</v>
      </c>
      <c r="M19" s="11">
        <f>ROUND(((H19*(VLOOKUP($E19,Beitragstabelle!$A$4:$E$60,5))%)/12)*2,1)/2</f>
        <v>0</v>
      </c>
      <c r="N19" s="19">
        <f t="shared" si="2"/>
        <v>0</v>
      </c>
      <c r="O19" s="11">
        <f t="shared" si="5"/>
        <v>0</v>
      </c>
      <c r="P19" s="11">
        <f t="shared" si="6"/>
        <v>0</v>
      </c>
      <c r="Q19" s="19">
        <f t="shared" si="3"/>
        <v>0</v>
      </c>
      <c r="R19" s="11">
        <f t="shared" si="7"/>
        <v>0</v>
      </c>
      <c r="S19" s="22">
        <f t="shared" si="8"/>
        <v>0</v>
      </c>
      <c r="T19" s="19">
        <f t="shared" si="4"/>
        <v>0</v>
      </c>
      <c r="V19" s="5"/>
    </row>
    <row r="20" spans="1:22" x14ac:dyDescent="0.2">
      <c r="A20" s="3">
        <v>13</v>
      </c>
      <c r="B20" s="28"/>
      <c r="C20" s="29"/>
      <c r="D20" s="30"/>
      <c r="E20" s="4">
        <f t="shared" si="0"/>
        <v>99</v>
      </c>
      <c r="F20" s="4" t="str">
        <f>IF(C20&gt;=Beitragstabelle!$I$1,"Ja","Nein")</f>
        <v>Nein</v>
      </c>
      <c r="G20" s="13">
        <f>IF((C20/3)&lt;Beitragstabelle!$I$8,C20/3,Beitragstabelle!$I$8)</f>
        <v>0</v>
      </c>
      <c r="H20" s="11">
        <f>IF((C20-Beitragstabelle!$I$8)&gt;Beitragstabelle!$I$12,Beitragstabelle!$I$12,IF(F20="Ja",ROUND((C20-G20)*2,1)/2,0))</f>
        <v>0</v>
      </c>
      <c r="I20" s="15">
        <f>ROUND(((H20*(VLOOKUP($E20,Beitragstabelle!$A$4:$E$60,2))%)/12)*2,1)/2</f>
        <v>0</v>
      </c>
      <c r="J20" s="11">
        <f>ROUND(((H20*(VLOOKUP($E20,Beitragstabelle!$A$4:$E$60,3))%)/12)*2,1)/2</f>
        <v>0</v>
      </c>
      <c r="K20" s="19">
        <f t="shared" si="1"/>
        <v>0</v>
      </c>
      <c r="L20" s="11">
        <f>ROUND(((H20*(VLOOKUP($E20,Beitragstabelle!$A$4:$E$60,4))%)/12)*2,1)/2</f>
        <v>0</v>
      </c>
      <c r="M20" s="11">
        <f>ROUND(((H20*(VLOOKUP($E20,Beitragstabelle!$A$4:$E$60,5))%)/12)*2,1)/2</f>
        <v>0</v>
      </c>
      <c r="N20" s="19">
        <f t="shared" si="2"/>
        <v>0</v>
      </c>
      <c r="O20" s="11">
        <f t="shared" si="5"/>
        <v>0</v>
      </c>
      <c r="P20" s="11">
        <f t="shared" si="6"/>
        <v>0</v>
      </c>
      <c r="Q20" s="19">
        <f t="shared" si="3"/>
        <v>0</v>
      </c>
      <c r="R20" s="11">
        <f t="shared" si="7"/>
        <v>0</v>
      </c>
      <c r="S20" s="22">
        <f t="shared" si="8"/>
        <v>0</v>
      </c>
      <c r="T20" s="19">
        <f t="shared" si="4"/>
        <v>0</v>
      </c>
    </row>
    <row r="21" spans="1:22" x14ac:dyDescent="0.2">
      <c r="A21" s="3">
        <v>14</v>
      </c>
      <c r="B21" s="28"/>
      <c r="C21" s="29"/>
      <c r="D21" s="30"/>
      <c r="E21" s="4">
        <f t="shared" si="0"/>
        <v>99</v>
      </c>
      <c r="F21" s="4" t="str">
        <f>IF(C21&gt;=Beitragstabelle!$I$1,"Ja","Nein")</f>
        <v>Nein</v>
      </c>
      <c r="G21" s="13">
        <f>IF((C21/3)&lt;Beitragstabelle!$I$8,C21/3,Beitragstabelle!$I$8)</f>
        <v>0</v>
      </c>
      <c r="H21" s="11">
        <f>IF((C21-Beitragstabelle!$I$8)&gt;Beitragstabelle!$I$12,Beitragstabelle!$I$12,IF(F21="Ja",ROUND((C21-G21)*2,1)/2,0))</f>
        <v>0</v>
      </c>
      <c r="I21" s="15">
        <f>ROUND(((H21*(VLOOKUP($E21,Beitragstabelle!$A$4:$E$60,2))%)/12)*2,1)/2</f>
        <v>0</v>
      </c>
      <c r="J21" s="11">
        <f>ROUND(((H21*(VLOOKUP($E21,Beitragstabelle!$A$4:$E$60,3))%)/12)*2,1)/2</f>
        <v>0</v>
      </c>
      <c r="K21" s="19">
        <f t="shared" si="1"/>
        <v>0</v>
      </c>
      <c r="L21" s="11">
        <f>ROUND(((H21*(VLOOKUP($E21,Beitragstabelle!$A$4:$E$60,4))%)/12)*2,1)/2</f>
        <v>0</v>
      </c>
      <c r="M21" s="11">
        <f>ROUND(((H21*(VLOOKUP($E21,Beitragstabelle!$A$4:$E$60,5))%)/12)*2,1)/2</f>
        <v>0</v>
      </c>
      <c r="N21" s="19">
        <f t="shared" si="2"/>
        <v>0</v>
      </c>
      <c r="O21" s="11">
        <f t="shared" si="5"/>
        <v>0</v>
      </c>
      <c r="P21" s="11">
        <f t="shared" si="6"/>
        <v>0</v>
      </c>
      <c r="Q21" s="19">
        <f t="shared" si="3"/>
        <v>0</v>
      </c>
      <c r="R21" s="11">
        <f t="shared" si="7"/>
        <v>0</v>
      </c>
      <c r="S21" s="22">
        <f t="shared" si="8"/>
        <v>0</v>
      </c>
      <c r="T21" s="19">
        <f t="shared" si="4"/>
        <v>0</v>
      </c>
    </row>
    <row r="22" spans="1:22" x14ac:dyDescent="0.2">
      <c r="A22" s="3">
        <v>15</v>
      </c>
      <c r="B22" s="28"/>
      <c r="C22" s="29"/>
      <c r="D22" s="30"/>
      <c r="E22" s="4">
        <f t="shared" si="0"/>
        <v>99</v>
      </c>
      <c r="F22" s="4" t="str">
        <f>IF(C22&gt;=Beitragstabelle!$I$1,"Ja","Nein")</f>
        <v>Nein</v>
      </c>
      <c r="G22" s="13">
        <f>IF((C22/3)&lt;Beitragstabelle!$I$8,C22/3,Beitragstabelle!$I$8)</f>
        <v>0</v>
      </c>
      <c r="H22" s="11">
        <f>IF((C22-Beitragstabelle!$I$8)&gt;Beitragstabelle!$I$12,Beitragstabelle!$I$12,IF(F22="Ja",ROUND((C22-G22)*2,1)/2,0))</f>
        <v>0</v>
      </c>
      <c r="I22" s="15">
        <f>ROUND(((H22*(VLOOKUP($E22,Beitragstabelle!$A$4:$E$60,2))%)/12)*2,1)/2</f>
        <v>0</v>
      </c>
      <c r="J22" s="11">
        <f>ROUND(((H22*(VLOOKUP($E22,Beitragstabelle!$A$4:$E$60,3))%)/12)*2,1)/2</f>
        <v>0</v>
      </c>
      <c r="K22" s="19">
        <f t="shared" si="1"/>
        <v>0</v>
      </c>
      <c r="L22" s="11">
        <f>ROUND(((H22*(VLOOKUP($E22,Beitragstabelle!$A$4:$E$60,4))%)/12)*2,1)/2</f>
        <v>0</v>
      </c>
      <c r="M22" s="11">
        <f>ROUND(((H22*(VLOOKUP($E22,Beitragstabelle!$A$4:$E$60,5))%)/12)*2,1)/2</f>
        <v>0</v>
      </c>
      <c r="N22" s="19">
        <f t="shared" si="2"/>
        <v>0</v>
      </c>
      <c r="O22" s="11">
        <f t="shared" si="5"/>
        <v>0</v>
      </c>
      <c r="P22" s="11">
        <f t="shared" si="6"/>
        <v>0</v>
      </c>
      <c r="Q22" s="19">
        <f t="shared" si="3"/>
        <v>0</v>
      </c>
      <c r="R22" s="11">
        <f t="shared" si="7"/>
        <v>0</v>
      </c>
      <c r="S22" s="22">
        <f t="shared" si="8"/>
        <v>0</v>
      </c>
      <c r="T22" s="19">
        <f t="shared" si="4"/>
        <v>0</v>
      </c>
    </row>
    <row r="23" spans="1:22" x14ac:dyDescent="0.2">
      <c r="A23" s="3">
        <v>16</v>
      </c>
      <c r="B23" s="28"/>
      <c r="C23" s="29"/>
      <c r="D23" s="30"/>
      <c r="E23" s="4">
        <f t="shared" si="0"/>
        <v>99</v>
      </c>
      <c r="F23" s="4" t="str">
        <f>IF(C23&gt;=Beitragstabelle!$I$1,"Ja","Nein")</f>
        <v>Nein</v>
      </c>
      <c r="G23" s="13">
        <f>IF((C23/3)&lt;Beitragstabelle!$I$8,C23/3,Beitragstabelle!$I$8)</f>
        <v>0</v>
      </c>
      <c r="H23" s="11">
        <f>IF((C23-Beitragstabelle!$I$8)&gt;Beitragstabelle!$I$12,Beitragstabelle!$I$12,IF(F23="Ja",ROUND((C23-G23)*2,1)/2,0))</f>
        <v>0</v>
      </c>
      <c r="I23" s="15">
        <f>ROUND(((H23*(VLOOKUP($E23,Beitragstabelle!$A$4:$E$60,2))%)/12)*2,1)/2</f>
        <v>0</v>
      </c>
      <c r="J23" s="11">
        <f>ROUND(((H23*(VLOOKUP($E23,Beitragstabelle!$A$4:$E$60,3))%)/12)*2,1)/2</f>
        <v>0</v>
      </c>
      <c r="K23" s="19">
        <f t="shared" si="1"/>
        <v>0</v>
      </c>
      <c r="L23" s="11">
        <f>ROUND(((H23*(VLOOKUP($E23,Beitragstabelle!$A$4:$E$60,4))%)/12)*2,1)/2</f>
        <v>0</v>
      </c>
      <c r="M23" s="11">
        <f>ROUND(((H23*(VLOOKUP($E23,Beitragstabelle!$A$4:$E$60,5))%)/12)*2,1)/2</f>
        <v>0</v>
      </c>
      <c r="N23" s="19">
        <f t="shared" si="2"/>
        <v>0</v>
      </c>
      <c r="O23" s="11">
        <f t="shared" si="5"/>
        <v>0</v>
      </c>
      <c r="P23" s="11">
        <f t="shared" si="6"/>
        <v>0</v>
      </c>
      <c r="Q23" s="19">
        <f t="shared" si="3"/>
        <v>0</v>
      </c>
      <c r="R23" s="11">
        <f t="shared" si="7"/>
        <v>0</v>
      </c>
      <c r="S23" s="22">
        <f t="shared" si="8"/>
        <v>0</v>
      </c>
      <c r="T23" s="19">
        <f t="shared" si="4"/>
        <v>0</v>
      </c>
    </row>
    <row r="24" spans="1:22" x14ac:dyDescent="0.2">
      <c r="A24" s="3">
        <v>17</v>
      </c>
      <c r="B24" s="28"/>
      <c r="C24" s="29"/>
      <c r="D24" s="30"/>
      <c r="E24" s="4">
        <f t="shared" si="0"/>
        <v>99</v>
      </c>
      <c r="F24" s="4" t="str">
        <f>IF(C24&gt;=Beitragstabelle!$I$1,"Ja","Nein")</f>
        <v>Nein</v>
      </c>
      <c r="G24" s="13">
        <f>IF((C24/3)&lt;Beitragstabelle!$I$8,C24/3,Beitragstabelle!$I$8)</f>
        <v>0</v>
      </c>
      <c r="H24" s="11">
        <f>IF((C24-Beitragstabelle!$I$8)&gt;Beitragstabelle!$I$12,Beitragstabelle!$I$12,IF(F24="Ja",ROUND((C24-G24)*2,1)/2,0))</f>
        <v>0</v>
      </c>
      <c r="I24" s="15">
        <f>ROUND(((H24*(VLOOKUP($E24,Beitragstabelle!$A$4:$E$60,2))%)/12)*2,1)/2</f>
        <v>0</v>
      </c>
      <c r="J24" s="11">
        <f>ROUND(((H24*(VLOOKUP($E24,Beitragstabelle!$A$4:$E$60,3))%)/12)*2,1)/2</f>
        <v>0</v>
      </c>
      <c r="K24" s="19">
        <f t="shared" si="1"/>
        <v>0</v>
      </c>
      <c r="L24" s="11">
        <f>ROUND(((H24*(VLOOKUP($E24,Beitragstabelle!$A$4:$E$60,4))%)/12)*2,1)/2</f>
        <v>0</v>
      </c>
      <c r="M24" s="11">
        <f>ROUND(((H24*(VLOOKUP($E24,Beitragstabelle!$A$4:$E$60,5))%)/12)*2,1)/2</f>
        <v>0</v>
      </c>
      <c r="N24" s="19">
        <f t="shared" si="2"/>
        <v>0</v>
      </c>
      <c r="O24" s="11">
        <f t="shared" si="5"/>
        <v>0</v>
      </c>
      <c r="P24" s="11">
        <f t="shared" si="6"/>
        <v>0</v>
      </c>
      <c r="Q24" s="19">
        <f t="shared" si="3"/>
        <v>0</v>
      </c>
      <c r="R24" s="11">
        <f t="shared" si="7"/>
        <v>0</v>
      </c>
      <c r="S24" s="22">
        <f t="shared" si="8"/>
        <v>0</v>
      </c>
      <c r="T24" s="19">
        <f t="shared" si="4"/>
        <v>0</v>
      </c>
    </row>
    <row r="25" spans="1:22" x14ac:dyDescent="0.2">
      <c r="A25" s="3">
        <v>18</v>
      </c>
      <c r="B25" s="28"/>
      <c r="C25" s="29"/>
      <c r="D25" s="30"/>
      <c r="E25" s="4">
        <f t="shared" si="0"/>
        <v>99</v>
      </c>
      <c r="F25" s="4" t="str">
        <f>IF(C25&gt;=Beitragstabelle!$I$1,"Ja","Nein")</f>
        <v>Nein</v>
      </c>
      <c r="G25" s="13">
        <f>IF((C25/3)&lt;Beitragstabelle!$I$8,C25/3,Beitragstabelle!$I$8)</f>
        <v>0</v>
      </c>
      <c r="H25" s="11">
        <f>IF((C25-Beitragstabelle!$I$8)&gt;Beitragstabelle!$I$12,Beitragstabelle!$I$12,IF(F25="Ja",ROUND((C25-G25)*2,1)/2,0))</f>
        <v>0</v>
      </c>
      <c r="I25" s="15">
        <f>ROUND(((H25*(VLOOKUP($E25,Beitragstabelle!$A$4:$E$60,2))%)/12)*2,1)/2</f>
        <v>0</v>
      </c>
      <c r="J25" s="11">
        <f>ROUND(((H25*(VLOOKUP($E25,Beitragstabelle!$A$4:$E$60,3))%)/12)*2,1)/2</f>
        <v>0</v>
      </c>
      <c r="K25" s="19">
        <f t="shared" si="1"/>
        <v>0</v>
      </c>
      <c r="L25" s="11">
        <f>ROUND(((H25*(VLOOKUP($E25,Beitragstabelle!$A$4:$E$60,4))%)/12)*2,1)/2</f>
        <v>0</v>
      </c>
      <c r="M25" s="11">
        <f>ROUND(((H25*(VLOOKUP($E25,Beitragstabelle!$A$4:$E$60,5))%)/12)*2,1)/2</f>
        <v>0</v>
      </c>
      <c r="N25" s="19">
        <f t="shared" si="2"/>
        <v>0</v>
      </c>
      <c r="O25" s="11">
        <f t="shared" si="5"/>
        <v>0</v>
      </c>
      <c r="P25" s="11">
        <f t="shared" si="6"/>
        <v>0</v>
      </c>
      <c r="Q25" s="19">
        <f t="shared" si="3"/>
        <v>0</v>
      </c>
      <c r="R25" s="11">
        <f t="shared" si="7"/>
        <v>0</v>
      </c>
      <c r="S25" s="22">
        <f t="shared" si="8"/>
        <v>0</v>
      </c>
      <c r="T25" s="19">
        <f t="shared" si="4"/>
        <v>0</v>
      </c>
    </row>
    <row r="26" spans="1:22" x14ac:dyDescent="0.2">
      <c r="A26" s="3">
        <v>19</v>
      </c>
      <c r="B26" s="28"/>
      <c r="C26" s="29"/>
      <c r="D26" s="30"/>
      <c r="E26" s="4">
        <f t="shared" si="0"/>
        <v>99</v>
      </c>
      <c r="F26" s="4" t="str">
        <f>IF(C26&gt;=Beitragstabelle!$I$1,"Ja","Nein")</f>
        <v>Nein</v>
      </c>
      <c r="G26" s="13">
        <f>IF((C26/3)&lt;Beitragstabelle!$I$8,C26/3,Beitragstabelle!$I$8)</f>
        <v>0</v>
      </c>
      <c r="H26" s="11">
        <f>IF((C26-Beitragstabelle!$I$8)&gt;Beitragstabelle!$I$12,Beitragstabelle!$I$12,IF(F26="Ja",ROUND((C26-G26)*2,1)/2,0))</f>
        <v>0</v>
      </c>
      <c r="I26" s="15">
        <f>ROUND(((H26*(VLOOKUP($E26,Beitragstabelle!$A$4:$E$60,2))%)/12)*2,1)/2</f>
        <v>0</v>
      </c>
      <c r="J26" s="11">
        <f>ROUND(((H26*(VLOOKUP($E26,Beitragstabelle!$A$4:$E$60,3))%)/12)*2,1)/2</f>
        <v>0</v>
      </c>
      <c r="K26" s="19">
        <f t="shared" si="1"/>
        <v>0</v>
      </c>
      <c r="L26" s="11">
        <f>ROUND(((H26*(VLOOKUP($E26,Beitragstabelle!$A$4:$E$60,4))%)/12)*2,1)/2</f>
        <v>0</v>
      </c>
      <c r="M26" s="11">
        <f>ROUND(((H26*(VLOOKUP($E26,Beitragstabelle!$A$4:$E$60,5))%)/12)*2,1)/2</f>
        <v>0</v>
      </c>
      <c r="N26" s="19">
        <f t="shared" si="2"/>
        <v>0</v>
      </c>
      <c r="O26" s="11">
        <f t="shared" si="5"/>
        <v>0</v>
      </c>
      <c r="P26" s="11">
        <f t="shared" si="6"/>
        <v>0</v>
      </c>
      <c r="Q26" s="19">
        <f t="shared" si="3"/>
        <v>0</v>
      </c>
      <c r="R26" s="11">
        <f t="shared" si="7"/>
        <v>0</v>
      </c>
      <c r="S26" s="22">
        <f t="shared" si="8"/>
        <v>0</v>
      </c>
      <c r="T26" s="19">
        <f t="shared" si="4"/>
        <v>0</v>
      </c>
    </row>
    <row r="27" spans="1:22" x14ac:dyDescent="0.2">
      <c r="A27" s="3">
        <v>20</v>
      </c>
      <c r="B27" s="28"/>
      <c r="C27" s="29"/>
      <c r="D27" s="30"/>
      <c r="E27" s="4">
        <f t="shared" si="0"/>
        <v>99</v>
      </c>
      <c r="F27" s="4" t="str">
        <f>IF(C27&gt;=Beitragstabelle!$I$1,"Ja","Nein")</f>
        <v>Nein</v>
      </c>
      <c r="G27" s="13">
        <f>IF((C27/3)&lt;Beitragstabelle!$I$8,C27/3,Beitragstabelle!$I$8)</f>
        <v>0</v>
      </c>
      <c r="H27" s="11">
        <f>IF((C27-Beitragstabelle!$I$8)&gt;Beitragstabelle!$I$12,Beitragstabelle!$I$12,IF(F27="Ja",ROUND((C27-G27)*2,1)/2,0))</f>
        <v>0</v>
      </c>
      <c r="I27" s="15">
        <f>ROUND(((H27*(VLOOKUP($E27,Beitragstabelle!$A$4:$E$60,2))%)/12)*2,1)/2</f>
        <v>0</v>
      </c>
      <c r="J27" s="11">
        <f>ROUND(((H27*(VLOOKUP($E27,Beitragstabelle!$A$4:$E$60,3))%)/12)*2,1)/2</f>
        <v>0</v>
      </c>
      <c r="K27" s="19">
        <f t="shared" si="1"/>
        <v>0</v>
      </c>
      <c r="L27" s="11">
        <f>ROUND(((H27*(VLOOKUP($E27,Beitragstabelle!$A$4:$E$60,4))%)/12)*2,1)/2</f>
        <v>0</v>
      </c>
      <c r="M27" s="11">
        <f>ROUND(((H27*(VLOOKUP($E27,Beitragstabelle!$A$4:$E$60,5))%)/12)*2,1)/2</f>
        <v>0</v>
      </c>
      <c r="N27" s="19">
        <f t="shared" si="2"/>
        <v>0</v>
      </c>
      <c r="O27" s="11">
        <f t="shared" si="5"/>
        <v>0</v>
      </c>
      <c r="P27" s="11">
        <f t="shared" si="6"/>
        <v>0</v>
      </c>
      <c r="Q27" s="19">
        <f t="shared" si="3"/>
        <v>0</v>
      </c>
      <c r="R27" s="11">
        <f t="shared" si="7"/>
        <v>0</v>
      </c>
      <c r="S27" s="22">
        <f t="shared" si="8"/>
        <v>0</v>
      </c>
      <c r="T27" s="19">
        <f t="shared" si="4"/>
        <v>0</v>
      </c>
    </row>
    <row r="28" spans="1:22" x14ac:dyDescent="0.2">
      <c r="A28" s="3">
        <v>21</v>
      </c>
      <c r="B28" s="28"/>
      <c r="C28" s="29"/>
      <c r="D28" s="30"/>
      <c r="E28" s="4">
        <f t="shared" si="0"/>
        <v>99</v>
      </c>
      <c r="F28" s="4" t="str">
        <f>IF(C28&gt;=Beitragstabelle!$I$1,"Ja","Nein")</f>
        <v>Nein</v>
      </c>
      <c r="G28" s="13">
        <f>IF((C28/3)&lt;Beitragstabelle!$I$8,C28/3,Beitragstabelle!$I$8)</f>
        <v>0</v>
      </c>
      <c r="H28" s="11">
        <f>IF((C28-Beitragstabelle!$I$8)&gt;Beitragstabelle!$I$12,Beitragstabelle!$I$12,IF(F28="Ja",ROUND((C28-G28)*2,1)/2,0))</f>
        <v>0</v>
      </c>
      <c r="I28" s="15">
        <f>ROUND(((H28*(VLOOKUP($E28,Beitragstabelle!$A$4:$E$60,2))%)/12)*2,1)/2</f>
        <v>0</v>
      </c>
      <c r="J28" s="11">
        <f>ROUND(((H28*(VLOOKUP($E28,Beitragstabelle!$A$4:$E$60,3))%)/12)*2,1)/2</f>
        <v>0</v>
      </c>
      <c r="K28" s="19">
        <f t="shared" si="1"/>
        <v>0</v>
      </c>
      <c r="L28" s="11">
        <f>ROUND(((H28*(VLOOKUP($E28,Beitragstabelle!$A$4:$E$60,4))%)/12)*2,1)/2</f>
        <v>0</v>
      </c>
      <c r="M28" s="11">
        <f>ROUND(((H28*(VLOOKUP($E28,Beitragstabelle!$A$4:$E$60,5))%)/12)*2,1)/2</f>
        <v>0</v>
      </c>
      <c r="N28" s="19">
        <f t="shared" si="2"/>
        <v>0</v>
      </c>
      <c r="O28" s="11">
        <f t="shared" si="5"/>
        <v>0</v>
      </c>
      <c r="P28" s="11">
        <f t="shared" si="6"/>
        <v>0</v>
      </c>
      <c r="Q28" s="19">
        <f t="shared" si="3"/>
        <v>0</v>
      </c>
      <c r="R28" s="11">
        <f t="shared" si="7"/>
        <v>0</v>
      </c>
      <c r="S28" s="22">
        <f t="shared" si="8"/>
        <v>0</v>
      </c>
      <c r="T28" s="19">
        <f t="shared" si="4"/>
        <v>0</v>
      </c>
    </row>
    <row r="29" spans="1:22" x14ac:dyDescent="0.2">
      <c r="A29" s="3">
        <v>22</v>
      </c>
      <c r="B29" s="28"/>
      <c r="C29" s="29"/>
      <c r="D29" s="30"/>
      <c r="E29" s="4">
        <f t="shared" si="0"/>
        <v>99</v>
      </c>
      <c r="F29" s="4" t="str">
        <f>IF(C29&gt;=Beitragstabelle!$I$1,"Ja","Nein")</f>
        <v>Nein</v>
      </c>
      <c r="G29" s="13">
        <f>IF((C29/3)&lt;Beitragstabelle!$I$8,C29/3,Beitragstabelle!$I$8)</f>
        <v>0</v>
      </c>
      <c r="H29" s="11">
        <f>IF((C29-Beitragstabelle!$I$8)&gt;Beitragstabelle!$I$12,Beitragstabelle!$I$12,IF(F29="Ja",ROUND((C29-G29)*2,1)/2,0))</f>
        <v>0</v>
      </c>
      <c r="I29" s="15">
        <f>ROUND(((H29*(VLOOKUP($E29,Beitragstabelle!$A$4:$E$60,2))%)/12)*2,1)/2</f>
        <v>0</v>
      </c>
      <c r="J29" s="11">
        <f>ROUND(((H29*(VLOOKUP($E29,Beitragstabelle!$A$4:$E$60,3))%)/12)*2,1)/2</f>
        <v>0</v>
      </c>
      <c r="K29" s="19">
        <f t="shared" si="1"/>
        <v>0</v>
      </c>
      <c r="L29" s="11">
        <f>ROUND(((H29*(VLOOKUP($E29,Beitragstabelle!$A$4:$E$60,4))%)/12)*2,1)/2</f>
        <v>0</v>
      </c>
      <c r="M29" s="11">
        <f>ROUND(((H29*(VLOOKUP($E29,Beitragstabelle!$A$4:$E$60,5))%)/12)*2,1)/2</f>
        <v>0</v>
      </c>
      <c r="N29" s="19">
        <f t="shared" si="2"/>
        <v>0</v>
      </c>
      <c r="O29" s="11">
        <f t="shared" si="5"/>
        <v>0</v>
      </c>
      <c r="P29" s="11">
        <f t="shared" si="6"/>
        <v>0</v>
      </c>
      <c r="Q29" s="19">
        <f t="shared" si="3"/>
        <v>0</v>
      </c>
      <c r="R29" s="11">
        <f t="shared" si="7"/>
        <v>0</v>
      </c>
      <c r="S29" s="22">
        <f t="shared" si="8"/>
        <v>0</v>
      </c>
      <c r="T29" s="19">
        <f t="shared" si="4"/>
        <v>0</v>
      </c>
    </row>
    <row r="30" spans="1:22" x14ac:dyDescent="0.2">
      <c r="A30" s="3">
        <v>23</v>
      </c>
      <c r="B30" s="28"/>
      <c r="C30" s="29"/>
      <c r="D30" s="30"/>
      <c r="E30" s="4">
        <f t="shared" si="0"/>
        <v>99</v>
      </c>
      <c r="F30" s="4" t="str">
        <f>IF(C30&gt;=Beitragstabelle!$I$1,"Ja","Nein")</f>
        <v>Nein</v>
      </c>
      <c r="G30" s="13">
        <f>IF((C30/3)&lt;Beitragstabelle!$I$8,C30/3,Beitragstabelle!$I$8)</f>
        <v>0</v>
      </c>
      <c r="H30" s="11">
        <f>IF((C30-Beitragstabelle!$I$8)&gt;Beitragstabelle!$I$12,Beitragstabelle!$I$12,IF(F30="Ja",ROUND((C30-G30)*2,1)/2,0))</f>
        <v>0</v>
      </c>
      <c r="I30" s="15">
        <f>ROUND(((H30*(VLOOKUP($E30,Beitragstabelle!$A$4:$E$60,2))%)/12)*2,1)/2</f>
        <v>0</v>
      </c>
      <c r="J30" s="11">
        <f>ROUND(((H30*(VLOOKUP($E30,Beitragstabelle!$A$4:$E$60,3))%)/12)*2,1)/2</f>
        <v>0</v>
      </c>
      <c r="K30" s="19">
        <f t="shared" si="1"/>
        <v>0</v>
      </c>
      <c r="L30" s="11">
        <f>ROUND(((H30*(VLOOKUP($E30,Beitragstabelle!$A$4:$E$60,4))%)/12)*2,1)/2</f>
        <v>0</v>
      </c>
      <c r="M30" s="11">
        <f>ROUND(((H30*(VLOOKUP($E30,Beitragstabelle!$A$4:$E$60,5))%)/12)*2,1)/2</f>
        <v>0</v>
      </c>
      <c r="N30" s="19">
        <f t="shared" si="2"/>
        <v>0</v>
      </c>
      <c r="O30" s="11">
        <f t="shared" si="5"/>
        <v>0</v>
      </c>
      <c r="P30" s="11">
        <f t="shared" si="6"/>
        <v>0</v>
      </c>
      <c r="Q30" s="19">
        <f t="shared" si="3"/>
        <v>0</v>
      </c>
      <c r="R30" s="11">
        <f t="shared" si="7"/>
        <v>0</v>
      </c>
      <c r="S30" s="22">
        <f t="shared" si="8"/>
        <v>0</v>
      </c>
      <c r="T30" s="19">
        <f t="shared" si="4"/>
        <v>0</v>
      </c>
    </row>
    <row r="31" spans="1:22" x14ac:dyDescent="0.2">
      <c r="A31" s="3">
        <v>24</v>
      </c>
      <c r="B31" s="28"/>
      <c r="C31" s="29"/>
      <c r="D31" s="30"/>
      <c r="E31" s="4">
        <f t="shared" si="0"/>
        <v>99</v>
      </c>
      <c r="F31" s="4" t="str">
        <f>IF(C31&gt;=Beitragstabelle!$I$1,"Ja","Nein")</f>
        <v>Nein</v>
      </c>
      <c r="G31" s="13">
        <f>IF((C31/3)&lt;Beitragstabelle!$I$8,C31/3,Beitragstabelle!$I$8)</f>
        <v>0</v>
      </c>
      <c r="H31" s="11">
        <f>IF((C31-Beitragstabelle!$I$8)&gt;Beitragstabelle!$I$12,Beitragstabelle!$I$12,IF(F31="Ja",ROUND((C31-G31)*2,1)/2,0))</f>
        <v>0</v>
      </c>
      <c r="I31" s="15">
        <f>ROUND(((H31*(VLOOKUP($E31,Beitragstabelle!$A$4:$E$60,2))%)/12)*2,1)/2</f>
        <v>0</v>
      </c>
      <c r="J31" s="11">
        <f>ROUND(((H31*(VLOOKUP($E31,Beitragstabelle!$A$4:$E$60,3))%)/12)*2,1)/2</f>
        <v>0</v>
      </c>
      <c r="K31" s="19">
        <f t="shared" si="1"/>
        <v>0</v>
      </c>
      <c r="L31" s="11">
        <f>ROUND(((H31*(VLOOKUP($E31,Beitragstabelle!$A$4:$E$60,4))%)/12)*2,1)/2</f>
        <v>0</v>
      </c>
      <c r="M31" s="11">
        <f>ROUND(((H31*(VLOOKUP($E31,Beitragstabelle!$A$4:$E$60,5))%)/12)*2,1)/2</f>
        <v>0</v>
      </c>
      <c r="N31" s="19">
        <f t="shared" si="2"/>
        <v>0</v>
      </c>
      <c r="O31" s="11">
        <f t="shared" si="5"/>
        <v>0</v>
      </c>
      <c r="P31" s="11">
        <f t="shared" si="6"/>
        <v>0</v>
      </c>
      <c r="Q31" s="19">
        <f t="shared" si="3"/>
        <v>0</v>
      </c>
      <c r="R31" s="11">
        <f t="shared" si="7"/>
        <v>0</v>
      </c>
      <c r="S31" s="22">
        <f t="shared" si="8"/>
        <v>0</v>
      </c>
      <c r="T31" s="19">
        <f t="shared" si="4"/>
        <v>0</v>
      </c>
    </row>
    <row r="32" spans="1:22" x14ac:dyDescent="0.2">
      <c r="A32" s="3">
        <v>25</v>
      </c>
      <c r="B32" s="28"/>
      <c r="C32" s="29"/>
      <c r="D32" s="30"/>
      <c r="E32" s="4">
        <f t="shared" si="0"/>
        <v>99</v>
      </c>
      <c r="F32" s="4" t="str">
        <f>IF(C32&gt;=Beitragstabelle!$I$1,"Ja","Nein")</f>
        <v>Nein</v>
      </c>
      <c r="G32" s="13">
        <f>IF((C32/3)&lt;Beitragstabelle!$I$8,C32/3,Beitragstabelle!$I$8)</f>
        <v>0</v>
      </c>
      <c r="H32" s="11">
        <f>IF((C32-Beitragstabelle!$I$8)&gt;Beitragstabelle!$I$12,Beitragstabelle!$I$12,IF(F32="Ja",ROUND((C32-G32)*2,1)/2,0))</f>
        <v>0</v>
      </c>
      <c r="I32" s="15">
        <f>ROUND(((H32*(VLOOKUP($E32,Beitragstabelle!$A$4:$E$60,2))%)/12)*2,1)/2</f>
        <v>0</v>
      </c>
      <c r="J32" s="11">
        <f>ROUND(((H32*(VLOOKUP($E32,Beitragstabelle!$A$4:$E$60,3))%)/12)*2,1)/2</f>
        <v>0</v>
      </c>
      <c r="K32" s="19">
        <f t="shared" si="1"/>
        <v>0</v>
      </c>
      <c r="L32" s="11">
        <f>ROUND(((H32*(VLOOKUP($E32,Beitragstabelle!$A$4:$E$60,4))%)/12)*2,1)/2</f>
        <v>0</v>
      </c>
      <c r="M32" s="11">
        <f>ROUND(((H32*(VLOOKUP($E32,Beitragstabelle!$A$4:$E$60,5))%)/12)*2,1)/2</f>
        <v>0</v>
      </c>
      <c r="N32" s="19">
        <f t="shared" si="2"/>
        <v>0</v>
      </c>
      <c r="O32" s="11">
        <f t="shared" si="5"/>
        <v>0</v>
      </c>
      <c r="P32" s="11">
        <f t="shared" si="6"/>
        <v>0</v>
      </c>
      <c r="Q32" s="19">
        <f t="shared" si="3"/>
        <v>0</v>
      </c>
      <c r="R32" s="11">
        <f t="shared" si="7"/>
        <v>0</v>
      </c>
      <c r="S32" s="22">
        <f t="shared" si="8"/>
        <v>0</v>
      </c>
      <c r="T32" s="19">
        <f t="shared" si="4"/>
        <v>0</v>
      </c>
    </row>
    <row r="33" spans="1:20" x14ac:dyDescent="0.2">
      <c r="A33" s="3">
        <v>26</v>
      </c>
      <c r="B33" s="28"/>
      <c r="C33" s="29"/>
      <c r="D33" s="30"/>
      <c r="E33" s="4">
        <f t="shared" si="0"/>
        <v>99</v>
      </c>
      <c r="F33" s="4" t="str">
        <f>IF(C33&gt;=Beitragstabelle!$I$1,"Ja","Nein")</f>
        <v>Nein</v>
      </c>
      <c r="G33" s="13">
        <f>IF((C33/3)&lt;Beitragstabelle!$I$8,C33/3,Beitragstabelle!$I$8)</f>
        <v>0</v>
      </c>
      <c r="H33" s="11">
        <f>IF((C33-Beitragstabelle!$I$8)&gt;Beitragstabelle!$I$12,Beitragstabelle!$I$12,IF(F33="Ja",ROUND((C33-G33)*2,1)/2,0))</f>
        <v>0</v>
      </c>
      <c r="I33" s="15">
        <f>ROUND(((H33*(VLOOKUP($E33,Beitragstabelle!$A$4:$E$60,2))%)/12)*2,1)/2</f>
        <v>0</v>
      </c>
      <c r="J33" s="11">
        <f>ROUND(((H33*(VLOOKUP($E33,Beitragstabelle!$A$4:$E$60,3))%)/12)*2,1)/2</f>
        <v>0</v>
      </c>
      <c r="K33" s="19">
        <f t="shared" si="1"/>
        <v>0</v>
      </c>
      <c r="L33" s="11">
        <f>ROUND(((H33*(VLOOKUP($E33,Beitragstabelle!$A$4:$E$60,4))%)/12)*2,1)/2</f>
        <v>0</v>
      </c>
      <c r="M33" s="11">
        <f>ROUND(((H33*(VLOOKUP($E33,Beitragstabelle!$A$4:$E$60,5))%)/12)*2,1)/2</f>
        <v>0</v>
      </c>
      <c r="N33" s="19">
        <f t="shared" si="2"/>
        <v>0</v>
      </c>
      <c r="O33" s="11">
        <f t="shared" si="5"/>
        <v>0</v>
      </c>
      <c r="P33" s="11">
        <f t="shared" si="6"/>
        <v>0</v>
      </c>
      <c r="Q33" s="19">
        <f t="shared" si="3"/>
        <v>0</v>
      </c>
      <c r="R33" s="11">
        <f t="shared" si="7"/>
        <v>0</v>
      </c>
      <c r="S33" s="22">
        <f t="shared" si="8"/>
        <v>0</v>
      </c>
      <c r="T33" s="19">
        <f t="shared" si="4"/>
        <v>0</v>
      </c>
    </row>
    <row r="34" spans="1:20" x14ac:dyDescent="0.2">
      <c r="A34" s="3">
        <v>27</v>
      </c>
      <c r="B34" s="28"/>
      <c r="C34" s="29"/>
      <c r="D34" s="30"/>
      <c r="E34" s="4">
        <f t="shared" si="0"/>
        <v>99</v>
      </c>
      <c r="F34" s="4" t="str">
        <f>IF(C34&gt;=Beitragstabelle!$I$1,"Ja","Nein")</f>
        <v>Nein</v>
      </c>
      <c r="G34" s="13">
        <f>IF((C34/3)&lt;Beitragstabelle!$I$8,C34/3,Beitragstabelle!$I$8)</f>
        <v>0</v>
      </c>
      <c r="H34" s="11">
        <f>IF((C34-Beitragstabelle!$I$8)&gt;Beitragstabelle!$I$12,Beitragstabelle!$I$12,IF(F34="Ja",ROUND((C34-G34)*2,1)/2,0))</f>
        <v>0</v>
      </c>
      <c r="I34" s="15">
        <f>ROUND(((H34*(VLOOKUP($E34,Beitragstabelle!$A$4:$E$60,2))%)/12)*2,1)/2</f>
        <v>0</v>
      </c>
      <c r="J34" s="11">
        <f>ROUND(((H34*(VLOOKUP($E34,Beitragstabelle!$A$4:$E$60,3))%)/12)*2,1)/2</f>
        <v>0</v>
      </c>
      <c r="K34" s="19">
        <f t="shared" si="1"/>
        <v>0</v>
      </c>
      <c r="L34" s="11">
        <f>ROUND(((H34*(VLOOKUP($E34,Beitragstabelle!$A$4:$E$60,4))%)/12)*2,1)/2</f>
        <v>0</v>
      </c>
      <c r="M34" s="11">
        <f>ROUND(((H34*(VLOOKUP($E34,Beitragstabelle!$A$4:$E$60,5))%)/12)*2,1)/2</f>
        <v>0</v>
      </c>
      <c r="N34" s="19">
        <f t="shared" si="2"/>
        <v>0</v>
      </c>
      <c r="O34" s="11">
        <f t="shared" si="5"/>
        <v>0</v>
      </c>
      <c r="P34" s="11">
        <f t="shared" si="6"/>
        <v>0</v>
      </c>
      <c r="Q34" s="19">
        <f t="shared" si="3"/>
        <v>0</v>
      </c>
      <c r="R34" s="11">
        <f t="shared" si="7"/>
        <v>0</v>
      </c>
      <c r="S34" s="22">
        <f t="shared" si="8"/>
        <v>0</v>
      </c>
      <c r="T34" s="19">
        <f t="shared" si="4"/>
        <v>0</v>
      </c>
    </row>
    <row r="35" spans="1:20" x14ac:dyDescent="0.2">
      <c r="A35" s="3">
        <v>28</v>
      </c>
      <c r="B35" s="28"/>
      <c r="C35" s="29"/>
      <c r="D35" s="30"/>
      <c r="E35" s="4">
        <f t="shared" si="0"/>
        <v>99</v>
      </c>
      <c r="F35" s="4" t="str">
        <f>IF(C35&gt;=Beitragstabelle!$I$1,"Ja","Nein")</f>
        <v>Nein</v>
      </c>
      <c r="G35" s="13">
        <f>IF((C35/3)&lt;Beitragstabelle!$I$8,C35/3,Beitragstabelle!$I$8)</f>
        <v>0</v>
      </c>
      <c r="H35" s="11">
        <f>IF((C35-Beitragstabelle!$I$8)&gt;Beitragstabelle!$I$12,Beitragstabelle!$I$12,IF(F35="Ja",ROUND((C35-G35)*2,1)/2,0))</f>
        <v>0</v>
      </c>
      <c r="I35" s="15">
        <f>ROUND(((H35*(VLOOKUP($E35,Beitragstabelle!$A$4:$E$60,2))%)/12)*2,1)/2</f>
        <v>0</v>
      </c>
      <c r="J35" s="11">
        <f>ROUND(((H35*(VLOOKUP($E35,Beitragstabelle!$A$4:$E$60,3))%)/12)*2,1)/2</f>
        <v>0</v>
      </c>
      <c r="K35" s="19">
        <f t="shared" si="1"/>
        <v>0</v>
      </c>
      <c r="L35" s="11">
        <f>ROUND(((H35*(VLOOKUP($E35,Beitragstabelle!$A$4:$E$60,4))%)/12)*2,1)/2</f>
        <v>0</v>
      </c>
      <c r="M35" s="11">
        <f>ROUND(((H35*(VLOOKUP($E35,Beitragstabelle!$A$4:$E$60,5))%)/12)*2,1)/2</f>
        <v>0</v>
      </c>
      <c r="N35" s="19">
        <f t="shared" si="2"/>
        <v>0</v>
      </c>
      <c r="O35" s="11">
        <f t="shared" si="5"/>
        <v>0</v>
      </c>
      <c r="P35" s="11">
        <f t="shared" si="6"/>
        <v>0</v>
      </c>
      <c r="Q35" s="19">
        <f t="shared" si="3"/>
        <v>0</v>
      </c>
      <c r="R35" s="11">
        <f t="shared" si="7"/>
        <v>0</v>
      </c>
      <c r="S35" s="22">
        <f t="shared" si="8"/>
        <v>0</v>
      </c>
      <c r="T35" s="19">
        <f t="shared" si="4"/>
        <v>0</v>
      </c>
    </row>
    <row r="36" spans="1:20" x14ac:dyDescent="0.2">
      <c r="A36" s="3">
        <v>29</v>
      </c>
      <c r="B36" s="28"/>
      <c r="C36" s="29"/>
      <c r="D36" s="30"/>
      <c r="E36" s="4">
        <f t="shared" si="0"/>
        <v>99</v>
      </c>
      <c r="F36" s="4" t="str">
        <f>IF(C36&gt;=Beitragstabelle!$I$1,"Ja","Nein")</f>
        <v>Nein</v>
      </c>
      <c r="G36" s="13">
        <f>IF((C36/3)&lt;Beitragstabelle!$I$8,C36/3,Beitragstabelle!$I$8)</f>
        <v>0</v>
      </c>
      <c r="H36" s="11">
        <f>IF((C36-Beitragstabelle!$I$8)&gt;Beitragstabelle!$I$12,Beitragstabelle!$I$12,IF(F36="Ja",ROUND((C36-G36)*2,1)/2,0))</f>
        <v>0</v>
      </c>
      <c r="I36" s="15">
        <f>ROUND(((H36*(VLOOKUP($E36,Beitragstabelle!$A$4:$E$60,2))%)/12)*2,1)/2</f>
        <v>0</v>
      </c>
      <c r="J36" s="11">
        <f>ROUND(((H36*(VLOOKUP($E36,Beitragstabelle!$A$4:$E$60,3))%)/12)*2,1)/2</f>
        <v>0</v>
      </c>
      <c r="K36" s="19">
        <f t="shared" si="1"/>
        <v>0</v>
      </c>
      <c r="L36" s="11">
        <f>ROUND(((H36*(VLOOKUP($E36,Beitragstabelle!$A$4:$E$60,4))%)/12)*2,1)/2</f>
        <v>0</v>
      </c>
      <c r="M36" s="11">
        <f>ROUND(((H36*(VLOOKUP($E36,Beitragstabelle!$A$4:$E$60,5))%)/12)*2,1)/2</f>
        <v>0</v>
      </c>
      <c r="N36" s="19">
        <f t="shared" si="2"/>
        <v>0</v>
      </c>
      <c r="O36" s="11">
        <f t="shared" si="5"/>
        <v>0</v>
      </c>
      <c r="P36" s="11">
        <f t="shared" si="6"/>
        <v>0</v>
      </c>
      <c r="Q36" s="19">
        <f t="shared" si="3"/>
        <v>0</v>
      </c>
      <c r="R36" s="11">
        <f t="shared" si="7"/>
        <v>0</v>
      </c>
      <c r="S36" s="22">
        <f t="shared" si="8"/>
        <v>0</v>
      </c>
      <c r="T36" s="19">
        <f t="shared" si="4"/>
        <v>0</v>
      </c>
    </row>
    <row r="37" spans="1:20" x14ac:dyDescent="0.2">
      <c r="A37" s="3">
        <v>30</v>
      </c>
      <c r="B37" s="28"/>
      <c r="C37" s="29"/>
      <c r="D37" s="30"/>
      <c r="E37" s="4">
        <f t="shared" si="0"/>
        <v>99</v>
      </c>
      <c r="F37" s="4" t="str">
        <f>IF(C37&gt;=Beitragstabelle!$I$1,"Ja","Nein")</f>
        <v>Nein</v>
      </c>
      <c r="G37" s="13">
        <f>IF((C37/3)&lt;Beitragstabelle!$I$8,C37/3,Beitragstabelle!$I$8)</f>
        <v>0</v>
      </c>
      <c r="H37" s="11">
        <f>IF((C37-Beitragstabelle!$I$8)&gt;Beitragstabelle!$I$12,Beitragstabelle!$I$12,IF(F37="Ja",ROUND((C37-G37)*2,1)/2,0))</f>
        <v>0</v>
      </c>
      <c r="I37" s="15">
        <f>ROUND(((H37*(VLOOKUP($E37,Beitragstabelle!$A$4:$E$60,2))%)/12)*2,1)/2</f>
        <v>0</v>
      </c>
      <c r="J37" s="11">
        <f>ROUND(((H37*(VLOOKUP($E37,Beitragstabelle!$A$4:$E$60,3))%)/12)*2,1)/2</f>
        <v>0</v>
      </c>
      <c r="K37" s="19">
        <f t="shared" si="1"/>
        <v>0</v>
      </c>
      <c r="L37" s="11">
        <f>ROUND(((H37*(VLOOKUP($E37,Beitragstabelle!$A$4:$E$60,4))%)/12)*2,1)/2</f>
        <v>0</v>
      </c>
      <c r="M37" s="11">
        <f>ROUND(((H37*(VLOOKUP($E37,Beitragstabelle!$A$4:$E$60,5))%)/12)*2,1)/2</f>
        <v>0</v>
      </c>
      <c r="N37" s="19">
        <f t="shared" si="2"/>
        <v>0</v>
      </c>
      <c r="O37" s="11">
        <f t="shared" si="5"/>
        <v>0</v>
      </c>
      <c r="P37" s="11">
        <f t="shared" si="6"/>
        <v>0</v>
      </c>
      <c r="Q37" s="19">
        <f t="shared" si="3"/>
        <v>0</v>
      </c>
      <c r="R37" s="11">
        <f t="shared" si="7"/>
        <v>0</v>
      </c>
      <c r="S37" s="22">
        <f t="shared" si="8"/>
        <v>0</v>
      </c>
      <c r="T37" s="19">
        <f t="shared" si="4"/>
        <v>0</v>
      </c>
    </row>
    <row r="38" spans="1:20" x14ac:dyDescent="0.2">
      <c r="A38" s="3">
        <v>31</v>
      </c>
      <c r="B38" s="28"/>
      <c r="C38" s="29"/>
      <c r="D38" s="30"/>
      <c r="E38" s="4">
        <f t="shared" si="0"/>
        <v>99</v>
      </c>
      <c r="F38" s="4" t="str">
        <f>IF(C38&gt;=Beitragstabelle!$I$1,"Ja","Nein")</f>
        <v>Nein</v>
      </c>
      <c r="G38" s="13">
        <f>IF((C38/3)&lt;Beitragstabelle!$I$8,C38/3,Beitragstabelle!$I$8)</f>
        <v>0</v>
      </c>
      <c r="H38" s="11">
        <f>IF((C38-Beitragstabelle!$I$8)&gt;Beitragstabelle!$I$12,Beitragstabelle!$I$12,IF(F38="Ja",ROUND((C38-G38)*2,1)/2,0))</f>
        <v>0</v>
      </c>
      <c r="I38" s="15">
        <f>ROUND(((H38*(VLOOKUP($E38,Beitragstabelle!$A$4:$E$60,2))%)/12)*2,1)/2</f>
        <v>0</v>
      </c>
      <c r="J38" s="11">
        <f>ROUND(((H38*(VLOOKUP($E38,Beitragstabelle!$A$4:$E$60,3))%)/12)*2,1)/2</f>
        <v>0</v>
      </c>
      <c r="K38" s="19">
        <f t="shared" si="1"/>
        <v>0</v>
      </c>
      <c r="L38" s="11">
        <f>ROUND(((H38*(VLOOKUP($E38,Beitragstabelle!$A$4:$E$60,4))%)/12)*2,1)/2</f>
        <v>0</v>
      </c>
      <c r="M38" s="11">
        <f>ROUND(((H38*(VLOOKUP($E38,Beitragstabelle!$A$4:$E$60,5))%)/12)*2,1)/2</f>
        <v>0</v>
      </c>
      <c r="N38" s="19">
        <f t="shared" si="2"/>
        <v>0</v>
      </c>
      <c r="O38" s="11">
        <f t="shared" si="5"/>
        <v>0</v>
      </c>
      <c r="P38" s="11">
        <f t="shared" si="6"/>
        <v>0</v>
      </c>
      <c r="Q38" s="19">
        <f t="shared" si="3"/>
        <v>0</v>
      </c>
      <c r="R38" s="11">
        <f t="shared" si="7"/>
        <v>0</v>
      </c>
      <c r="S38" s="22">
        <f t="shared" si="8"/>
        <v>0</v>
      </c>
      <c r="T38" s="19">
        <f t="shared" si="4"/>
        <v>0</v>
      </c>
    </row>
    <row r="39" spans="1:20" x14ac:dyDescent="0.2">
      <c r="A39" s="3">
        <v>32</v>
      </c>
      <c r="B39" s="28"/>
      <c r="C39" s="29"/>
      <c r="D39" s="30"/>
      <c r="E39" s="4">
        <f t="shared" si="0"/>
        <v>99</v>
      </c>
      <c r="F39" s="4" t="str">
        <f>IF(C39&gt;=Beitragstabelle!$I$1,"Ja","Nein")</f>
        <v>Nein</v>
      </c>
      <c r="G39" s="13">
        <f>IF((C39/3)&lt;Beitragstabelle!$I$8,C39/3,Beitragstabelle!$I$8)</f>
        <v>0</v>
      </c>
      <c r="H39" s="11">
        <f>IF((C39-Beitragstabelle!$I$8)&gt;Beitragstabelle!$I$12,Beitragstabelle!$I$12,IF(F39="Ja",ROUND((C39-G39)*2,1)/2,0))</f>
        <v>0</v>
      </c>
      <c r="I39" s="15">
        <f>ROUND(((H39*(VLOOKUP($E39,Beitragstabelle!$A$4:$E$60,2))%)/12)*2,1)/2</f>
        <v>0</v>
      </c>
      <c r="J39" s="11">
        <f>ROUND(((H39*(VLOOKUP($E39,Beitragstabelle!$A$4:$E$60,3))%)/12)*2,1)/2</f>
        <v>0</v>
      </c>
      <c r="K39" s="19">
        <f t="shared" si="1"/>
        <v>0</v>
      </c>
      <c r="L39" s="11">
        <f>ROUND(((H39*(VLOOKUP($E39,Beitragstabelle!$A$4:$E$60,4))%)/12)*2,1)/2</f>
        <v>0</v>
      </c>
      <c r="M39" s="11">
        <f>ROUND(((H39*(VLOOKUP($E39,Beitragstabelle!$A$4:$E$60,5))%)/12)*2,1)/2</f>
        <v>0</v>
      </c>
      <c r="N39" s="19">
        <f t="shared" si="2"/>
        <v>0</v>
      </c>
      <c r="O39" s="11">
        <f t="shared" si="5"/>
        <v>0</v>
      </c>
      <c r="P39" s="11">
        <f t="shared" si="6"/>
        <v>0</v>
      </c>
      <c r="Q39" s="19">
        <f t="shared" si="3"/>
        <v>0</v>
      </c>
      <c r="R39" s="11">
        <f t="shared" si="7"/>
        <v>0</v>
      </c>
      <c r="S39" s="22">
        <f t="shared" si="8"/>
        <v>0</v>
      </c>
      <c r="T39" s="19">
        <f t="shared" si="4"/>
        <v>0</v>
      </c>
    </row>
    <row r="40" spans="1:20" x14ac:dyDescent="0.2">
      <c r="A40" s="3">
        <v>33</v>
      </c>
      <c r="B40" s="28"/>
      <c r="C40" s="29"/>
      <c r="D40" s="30"/>
      <c r="E40" s="4">
        <f t="shared" si="0"/>
        <v>99</v>
      </c>
      <c r="F40" s="4" t="str">
        <f>IF(C40&gt;=Beitragstabelle!$I$1,"Ja","Nein")</f>
        <v>Nein</v>
      </c>
      <c r="G40" s="13">
        <f>IF((C40/3)&lt;Beitragstabelle!$I$8,C40/3,Beitragstabelle!$I$8)</f>
        <v>0</v>
      </c>
      <c r="H40" s="11">
        <f>IF((C40-Beitragstabelle!$I$8)&gt;Beitragstabelle!$I$12,Beitragstabelle!$I$12,IF(F40="Ja",ROUND((C40-G40)*2,1)/2,0))</f>
        <v>0</v>
      </c>
      <c r="I40" s="15">
        <f>ROUND(((H40*(VLOOKUP($E40,Beitragstabelle!$A$4:$E$60,2))%)/12)*2,1)/2</f>
        <v>0</v>
      </c>
      <c r="J40" s="11">
        <f>ROUND(((H40*(VLOOKUP($E40,Beitragstabelle!$A$4:$E$60,3))%)/12)*2,1)/2</f>
        <v>0</v>
      </c>
      <c r="K40" s="19">
        <f t="shared" si="1"/>
        <v>0</v>
      </c>
      <c r="L40" s="11">
        <f>ROUND(((H40*(VLOOKUP($E40,Beitragstabelle!$A$4:$E$60,4))%)/12)*2,1)/2</f>
        <v>0</v>
      </c>
      <c r="M40" s="11">
        <f>ROUND(((H40*(VLOOKUP($E40,Beitragstabelle!$A$4:$E$60,5))%)/12)*2,1)/2</f>
        <v>0</v>
      </c>
      <c r="N40" s="19">
        <f t="shared" si="2"/>
        <v>0</v>
      </c>
      <c r="O40" s="11">
        <f t="shared" si="5"/>
        <v>0</v>
      </c>
      <c r="P40" s="11">
        <f t="shared" si="6"/>
        <v>0</v>
      </c>
      <c r="Q40" s="19">
        <f t="shared" si="3"/>
        <v>0</v>
      </c>
      <c r="R40" s="11">
        <f t="shared" si="7"/>
        <v>0</v>
      </c>
      <c r="S40" s="22">
        <f t="shared" si="8"/>
        <v>0</v>
      </c>
      <c r="T40" s="19">
        <f t="shared" si="4"/>
        <v>0</v>
      </c>
    </row>
    <row r="41" spans="1:20" x14ac:dyDescent="0.2">
      <c r="A41" s="3">
        <v>34</v>
      </c>
      <c r="B41" s="28"/>
      <c r="C41" s="29"/>
      <c r="D41" s="30"/>
      <c r="E41" s="4">
        <f t="shared" si="0"/>
        <v>99</v>
      </c>
      <c r="F41" s="4" t="str">
        <f>IF(C41&gt;=Beitragstabelle!$I$1,"Ja","Nein")</f>
        <v>Nein</v>
      </c>
      <c r="G41" s="13">
        <f>IF((C41/3)&lt;Beitragstabelle!$I$8,C41/3,Beitragstabelle!$I$8)</f>
        <v>0</v>
      </c>
      <c r="H41" s="11">
        <f>IF((C41-Beitragstabelle!$I$8)&gt;Beitragstabelle!$I$12,Beitragstabelle!$I$12,IF(F41="Ja",ROUND((C41-G41)*2,1)/2,0))</f>
        <v>0</v>
      </c>
      <c r="I41" s="15">
        <f>ROUND(((H41*(VLOOKUP($E41,Beitragstabelle!$A$4:$E$60,2))%)/12)*2,1)/2</f>
        <v>0</v>
      </c>
      <c r="J41" s="11">
        <f>ROUND(((H41*(VLOOKUP($E41,Beitragstabelle!$A$4:$E$60,3))%)/12)*2,1)/2</f>
        <v>0</v>
      </c>
      <c r="K41" s="19">
        <f t="shared" si="1"/>
        <v>0</v>
      </c>
      <c r="L41" s="11">
        <f>ROUND(((H41*(VLOOKUP($E41,Beitragstabelle!$A$4:$E$60,4))%)/12)*2,1)/2</f>
        <v>0</v>
      </c>
      <c r="M41" s="11">
        <f>ROUND(((H41*(VLOOKUP($E41,Beitragstabelle!$A$4:$E$60,5))%)/12)*2,1)/2</f>
        <v>0</v>
      </c>
      <c r="N41" s="19">
        <f t="shared" si="2"/>
        <v>0</v>
      </c>
      <c r="O41" s="11">
        <f t="shared" si="5"/>
        <v>0</v>
      </c>
      <c r="P41" s="11">
        <f t="shared" si="6"/>
        <v>0</v>
      </c>
      <c r="Q41" s="19">
        <f t="shared" si="3"/>
        <v>0</v>
      </c>
      <c r="R41" s="11">
        <f t="shared" si="7"/>
        <v>0</v>
      </c>
      <c r="S41" s="22">
        <f t="shared" si="8"/>
        <v>0</v>
      </c>
      <c r="T41" s="19">
        <f t="shared" si="4"/>
        <v>0</v>
      </c>
    </row>
    <row r="42" spans="1:20" x14ac:dyDescent="0.2">
      <c r="A42" s="3">
        <v>35</v>
      </c>
      <c r="B42" s="28"/>
      <c r="C42" s="29"/>
      <c r="D42" s="30"/>
      <c r="E42" s="4">
        <f t="shared" si="0"/>
        <v>99</v>
      </c>
      <c r="F42" s="4" t="str">
        <f>IF(C42&gt;=Beitragstabelle!$I$1,"Ja","Nein")</f>
        <v>Nein</v>
      </c>
      <c r="G42" s="13">
        <f>IF((C42/3)&lt;Beitragstabelle!$I$8,C42/3,Beitragstabelle!$I$8)</f>
        <v>0</v>
      </c>
      <c r="H42" s="11">
        <f>IF((C42-Beitragstabelle!$I$8)&gt;Beitragstabelle!$I$12,Beitragstabelle!$I$12,IF(F42="Ja",ROUND((C42-G42)*2,1)/2,0))</f>
        <v>0</v>
      </c>
      <c r="I42" s="15">
        <f>ROUND(((H42*(VLOOKUP($E42,Beitragstabelle!$A$4:$E$60,2))%)/12)*2,1)/2</f>
        <v>0</v>
      </c>
      <c r="J42" s="11">
        <f>ROUND(((H42*(VLOOKUP($E42,Beitragstabelle!$A$4:$E$60,3))%)/12)*2,1)/2</f>
        <v>0</v>
      </c>
      <c r="K42" s="19">
        <f t="shared" si="1"/>
        <v>0</v>
      </c>
      <c r="L42" s="11">
        <f>ROUND(((H42*(VLOOKUP($E42,Beitragstabelle!$A$4:$E$60,4))%)/12)*2,1)/2</f>
        <v>0</v>
      </c>
      <c r="M42" s="11">
        <f>ROUND(((H42*(VLOOKUP($E42,Beitragstabelle!$A$4:$E$60,5))%)/12)*2,1)/2</f>
        <v>0</v>
      </c>
      <c r="N42" s="19">
        <f t="shared" si="2"/>
        <v>0</v>
      </c>
      <c r="O42" s="11">
        <f t="shared" si="5"/>
        <v>0</v>
      </c>
      <c r="P42" s="11">
        <f t="shared" si="6"/>
        <v>0</v>
      </c>
      <c r="Q42" s="19">
        <f t="shared" si="3"/>
        <v>0</v>
      </c>
      <c r="R42" s="11">
        <f t="shared" si="7"/>
        <v>0</v>
      </c>
      <c r="S42" s="22">
        <f t="shared" si="8"/>
        <v>0</v>
      </c>
      <c r="T42" s="19">
        <f t="shared" si="4"/>
        <v>0</v>
      </c>
    </row>
    <row r="43" spans="1:20" x14ac:dyDescent="0.2">
      <c r="A43" s="3">
        <v>36</v>
      </c>
      <c r="B43" s="28"/>
      <c r="C43" s="29"/>
      <c r="D43" s="30"/>
      <c r="E43" s="4">
        <f t="shared" si="0"/>
        <v>99</v>
      </c>
      <c r="F43" s="4" t="str">
        <f>IF(C43&gt;=Beitragstabelle!$I$1,"Ja","Nein")</f>
        <v>Nein</v>
      </c>
      <c r="G43" s="13">
        <f>IF((C43/3)&lt;Beitragstabelle!$I$8,C43/3,Beitragstabelle!$I$8)</f>
        <v>0</v>
      </c>
      <c r="H43" s="11">
        <f>IF((C43-Beitragstabelle!$I$8)&gt;Beitragstabelle!$I$12,Beitragstabelle!$I$12,IF(F43="Ja",ROUND((C43-G43)*2,1)/2,0))</f>
        <v>0</v>
      </c>
      <c r="I43" s="15">
        <f>ROUND(((H43*(VLOOKUP($E43,Beitragstabelle!$A$4:$E$60,2))%)/12)*2,1)/2</f>
        <v>0</v>
      </c>
      <c r="J43" s="11">
        <f>ROUND(((H43*(VLOOKUP($E43,Beitragstabelle!$A$4:$E$60,3))%)/12)*2,1)/2</f>
        <v>0</v>
      </c>
      <c r="K43" s="19">
        <f t="shared" si="1"/>
        <v>0</v>
      </c>
      <c r="L43" s="11">
        <f>ROUND(((H43*(VLOOKUP($E43,Beitragstabelle!$A$4:$E$60,4))%)/12)*2,1)/2</f>
        <v>0</v>
      </c>
      <c r="M43" s="11">
        <f>ROUND(((H43*(VLOOKUP($E43,Beitragstabelle!$A$4:$E$60,5))%)/12)*2,1)/2</f>
        <v>0</v>
      </c>
      <c r="N43" s="19">
        <f t="shared" si="2"/>
        <v>0</v>
      </c>
      <c r="O43" s="11">
        <f t="shared" si="5"/>
        <v>0</v>
      </c>
      <c r="P43" s="11">
        <f t="shared" si="6"/>
        <v>0</v>
      </c>
      <c r="Q43" s="19">
        <f t="shared" si="3"/>
        <v>0</v>
      </c>
      <c r="R43" s="11">
        <f t="shared" si="7"/>
        <v>0</v>
      </c>
      <c r="S43" s="22">
        <f t="shared" si="8"/>
        <v>0</v>
      </c>
      <c r="T43" s="19">
        <f t="shared" si="4"/>
        <v>0</v>
      </c>
    </row>
    <row r="44" spans="1:20" x14ac:dyDescent="0.2">
      <c r="A44" s="3">
        <v>37</v>
      </c>
      <c r="B44" s="28"/>
      <c r="C44" s="29"/>
      <c r="D44" s="30"/>
      <c r="E44" s="4">
        <f t="shared" si="0"/>
        <v>99</v>
      </c>
      <c r="F44" s="4" t="str">
        <f>IF(C44&gt;=Beitragstabelle!$I$1,"Ja","Nein")</f>
        <v>Nein</v>
      </c>
      <c r="G44" s="13">
        <f>IF((C44/3)&lt;Beitragstabelle!$I$8,C44/3,Beitragstabelle!$I$8)</f>
        <v>0</v>
      </c>
      <c r="H44" s="11">
        <f>IF((C44-Beitragstabelle!$I$8)&gt;Beitragstabelle!$I$12,Beitragstabelle!$I$12,IF(F44="Ja",ROUND((C44-G44)*2,1)/2,0))</f>
        <v>0</v>
      </c>
      <c r="I44" s="15">
        <f>ROUND(((H44*(VLOOKUP($E44,Beitragstabelle!$A$4:$E$60,2))%)/12)*2,1)/2</f>
        <v>0</v>
      </c>
      <c r="J44" s="11">
        <f>ROUND(((H44*(VLOOKUP($E44,Beitragstabelle!$A$4:$E$60,3))%)/12)*2,1)/2</f>
        <v>0</v>
      </c>
      <c r="K44" s="19">
        <f t="shared" si="1"/>
        <v>0</v>
      </c>
      <c r="L44" s="11">
        <f>ROUND(((H44*(VLOOKUP($E44,Beitragstabelle!$A$4:$E$60,4))%)/12)*2,1)/2</f>
        <v>0</v>
      </c>
      <c r="M44" s="11">
        <f>ROUND(((H44*(VLOOKUP($E44,Beitragstabelle!$A$4:$E$60,5))%)/12)*2,1)/2</f>
        <v>0</v>
      </c>
      <c r="N44" s="19">
        <f t="shared" si="2"/>
        <v>0</v>
      </c>
      <c r="O44" s="11">
        <f t="shared" si="5"/>
        <v>0</v>
      </c>
      <c r="P44" s="11">
        <f t="shared" si="6"/>
        <v>0</v>
      </c>
      <c r="Q44" s="19">
        <f t="shared" si="3"/>
        <v>0</v>
      </c>
      <c r="R44" s="11">
        <f t="shared" si="7"/>
        <v>0</v>
      </c>
      <c r="S44" s="22">
        <f t="shared" si="8"/>
        <v>0</v>
      </c>
      <c r="T44" s="19">
        <f t="shared" si="4"/>
        <v>0</v>
      </c>
    </row>
    <row r="45" spans="1:20" x14ac:dyDescent="0.2">
      <c r="A45" s="3">
        <v>38</v>
      </c>
      <c r="B45" s="28"/>
      <c r="C45" s="29"/>
      <c r="D45" s="30"/>
      <c r="E45" s="4">
        <f t="shared" si="0"/>
        <v>99</v>
      </c>
      <c r="F45" s="4" t="str">
        <f>IF(C45&gt;=Beitragstabelle!$I$1,"Ja","Nein")</f>
        <v>Nein</v>
      </c>
      <c r="G45" s="13">
        <f>IF((C45/3)&lt;Beitragstabelle!$I$8,C45/3,Beitragstabelle!$I$8)</f>
        <v>0</v>
      </c>
      <c r="H45" s="11">
        <f>IF((C45-Beitragstabelle!$I$8)&gt;Beitragstabelle!$I$12,Beitragstabelle!$I$12,IF(F45="Ja",ROUND((C45-G45)*2,1)/2,0))</f>
        <v>0</v>
      </c>
      <c r="I45" s="15">
        <f>ROUND(((H45*(VLOOKUP($E45,Beitragstabelle!$A$4:$E$60,2))%)/12)*2,1)/2</f>
        <v>0</v>
      </c>
      <c r="J45" s="11">
        <f>ROUND(((H45*(VLOOKUP($E45,Beitragstabelle!$A$4:$E$60,3))%)/12)*2,1)/2</f>
        <v>0</v>
      </c>
      <c r="K45" s="19">
        <f t="shared" si="1"/>
        <v>0</v>
      </c>
      <c r="L45" s="11">
        <f>ROUND(((H45*(VLOOKUP($E45,Beitragstabelle!$A$4:$E$60,4))%)/12)*2,1)/2</f>
        <v>0</v>
      </c>
      <c r="M45" s="11">
        <f>ROUND(((H45*(VLOOKUP($E45,Beitragstabelle!$A$4:$E$60,5))%)/12)*2,1)/2</f>
        <v>0</v>
      </c>
      <c r="N45" s="19">
        <f t="shared" si="2"/>
        <v>0</v>
      </c>
      <c r="O45" s="11">
        <f t="shared" si="5"/>
        <v>0</v>
      </c>
      <c r="P45" s="11">
        <f t="shared" si="6"/>
        <v>0</v>
      </c>
      <c r="Q45" s="19">
        <f t="shared" si="3"/>
        <v>0</v>
      </c>
      <c r="R45" s="11">
        <f t="shared" si="7"/>
        <v>0</v>
      </c>
      <c r="S45" s="22">
        <f t="shared" si="8"/>
        <v>0</v>
      </c>
      <c r="T45" s="19">
        <f t="shared" si="4"/>
        <v>0</v>
      </c>
    </row>
    <row r="46" spans="1:20" x14ac:dyDescent="0.2">
      <c r="A46" s="3">
        <v>39</v>
      </c>
      <c r="B46" s="28"/>
      <c r="C46" s="29"/>
      <c r="D46" s="30"/>
      <c r="E46" s="4">
        <f t="shared" si="0"/>
        <v>99</v>
      </c>
      <c r="F46" s="4" t="str">
        <f>IF(C46&gt;=Beitragstabelle!$I$1,"Ja","Nein")</f>
        <v>Nein</v>
      </c>
      <c r="G46" s="13">
        <f>IF((C46/3)&lt;Beitragstabelle!$I$8,C46/3,Beitragstabelle!$I$8)</f>
        <v>0</v>
      </c>
      <c r="H46" s="11">
        <f>IF((C46-Beitragstabelle!$I$8)&gt;Beitragstabelle!$I$12,Beitragstabelle!$I$12,IF(F46="Ja",ROUND((C46-G46)*2,1)/2,0))</f>
        <v>0</v>
      </c>
      <c r="I46" s="15">
        <f>ROUND(((H46*(VLOOKUP($E46,Beitragstabelle!$A$4:$E$60,2))%)/12)*2,1)/2</f>
        <v>0</v>
      </c>
      <c r="J46" s="11">
        <f>ROUND(((H46*(VLOOKUP($E46,Beitragstabelle!$A$4:$E$60,3))%)/12)*2,1)/2</f>
        <v>0</v>
      </c>
      <c r="K46" s="19">
        <f t="shared" si="1"/>
        <v>0</v>
      </c>
      <c r="L46" s="11">
        <f>ROUND(((H46*(VLOOKUP($E46,Beitragstabelle!$A$4:$E$60,4))%)/12)*2,1)/2</f>
        <v>0</v>
      </c>
      <c r="M46" s="11">
        <f>ROUND(((H46*(VLOOKUP($E46,Beitragstabelle!$A$4:$E$60,5))%)/12)*2,1)/2</f>
        <v>0</v>
      </c>
      <c r="N46" s="19">
        <f t="shared" si="2"/>
        <v>0</v>
      </c>
      <c r="O46" s="11">
        <f t="shared" si="5"/>
        <v>0</v>
      </c>
      <c r="P46" s="11">
        <f t="shared" si="6"/>
        <v>0</v>
      </c>
      <c r="Q46" s="19">
        <f t="shared" si="3"/>
        <v>0</v>
      </c>
      <c r="R46" s="11">
        <f t="shared" si="7"/>
        <v>0</v>
      </c>
      <c r="S46" s="22">
        <f t="shared" si="8"/>
        <v>0</v>
      </c>
      <c r="T46" s="19">
        <f t="shared" si="4"/>
        <v>0</v>
      </c>
    </row>
    <row r="47" spans="1:20" x14ac:dyDescent="0.2">
      <c r="A47" s="3">
        <v>40</v>
      </c>
      <c r="B47" s="28"/>
      <c r="C47" s="29"/>
      <c r="D47" s="30"/>
      <c r="E47" s="4">
        <f t="shared" si="0"/>
        <v>99</v>
      </c>
      <c r="F47" s="4" t="str">
        <f>IF(C47&gt;=Beitragstabelle!$I$1,"Ja","Nein")</f>
        <v>Nein</v>
      </c>
      <c r="G47" s="13">
        <f>IF((C47/3)&lt;Beitragstabelle!$I$8,C47/3,Beitragstabelle!$I$8)</f>
        <v>0</v>
      </c>
      <c r="H47" s="11">
        <f>IF((C47-Beitragstabelle!$I$8)&gt;Beitragstabelle!$I$12,Beitragstabelle!$I$12,IF(F47="Ja",ROUND((C47-G47)*2,1)/2,0))</f>
        <v>0</v>
      </c>
      <c r="I47" s="15">
        <f>ROUND(((H47*(VLOOKUP($E47,Beitragstabelle!$A$4:$E$60,2))%)/12)*2,1)/2</f>
        <v>0</v>
      </c>
      <c r="J47" s="11">
        <f>ROUND(((H47*(VLOOKUP($E47,Beitragstabelle!$A$4:$E$60,3))%)/12)*2,1)/2</f>
        <v>0</v>
      </c>
      <c r="K47" s="19">
        <f t="shared" si="1"/>
        <v>0</v>
      </c>
      <c r="L47" s="11">
        <f>ROUND(((H47*(VLOOKUP($E47,Beitragstabelle!$A$4:$E$60,4))%)/12)*2,1)/2</f>
        <v>0</v>
      </c>
      <c r="M47" s="11">
        <f>ROUND(((H47*(VLOOKUP($E47,Beitragstabelle!$A$4:$E$60,5))%)/12)*2,1)/2</f>
        <v>0</v>
      </c>
      <c r="N47" s="19">
        <f t="shared" si="2"/>
        <v>0</v>
      </c>
      <c r="O47" s="11">
        <f t="shared" si="5"/>
        <v>0</v>
      </c>
      <c r="P47" s="11">
        <f t="shared" si="6"/>
        <v>0</v>
      </c>
      <c r="Q47" s="19">
        <f t="shared" si="3"/>
        <v>0</v>
      </c>
      <c r="R47" s="11">
        <f t="shared" si="7"/>
        <v>0</v>
      </c>
      <c r="S47" s="22">
        <f t="shared" si="8"/>
        <v>0</v>
      </c>
      <c r="T47" s="19">
        <f t="shared" si="4"/>
        <v>0</v>
      </c>
    </row>
    <row r="48" spans="1:20" x14ac:dyDescent="0.2">
      <c r="A48" s="3">
        <v>41</v>
      </c>
      <c r="B48" s="28"/>
      <c r="C48" s="29"/>
      <c r="D48" s="30"/>
      <c r="E48" s="4">
        <f t="shared" ref="E48:E67" si="9">IF(($C$2-D48)&gt;99,99,$C$2-D48)</f>
        <v>99</v>
      </c>
      <c r="F48" s="4" t="str">
        <f>IF(C48&gt;=Beitragstabelle!$I$1,"Ja","Nein")</f>
        <v>Nein</v>
      </c>
      <c r="G48" s="13">
        <f>IF((C48/3)&lt;Beitragstabelle!$I$8,C48/3,Beitragstabelle!$I$8)</f>
        <v>0</v>
      </c>
      <c r="H48" s="11">
        <f>IF((C48-Beitragstabelle!$I$8)&gt;Beitragstabelle!$I$12,Beitragstabelle!$I$12,IF(F48="Ja",ROUND((C48-G48)*2,1)/2,0))</f>
        <v>0</v>
      </c>
      <c r="I48" s="15">
        <f>ROUND(((H48*(VLOOKUP($E48,Beitragstabelle!$A$4:$E$60,2))%)/12)*2,1)/2</f>
        <v>0</v>
      </c>
      <c r="J48" s="11">
        <f>ROUND(((H48*(VLOOKUP($E48,Beitragstabelle!$A$4:$E$60,3))%)/12)*2,1)/2</f>
        <v>0</v>
      </c>
      <c r="K48" s="19">
        <f t="shared" ref="K48:K67" si="10">I48+J48</f>
        <v>0</v>
      </c>
      <c r="L48" s="11">
        <f>ROUND(((H48*(VLOOKUP($E48,Beitragstabelle!$A$4:$E$60,4))%)/12)*2,1)/2</f>
        <v>0</v>
      </c>
      <c r="M48" s="11">
        <f>ROUND(((H48*(VLOOKUP($E48,Beitragstabelle!$A$4:$E$60,5))%)/12)*2,1)/2</f>
        <v>0</v>
      </c>
      <c r="N48" s="19">
        <f t="shared" ref="N48:N67" si="11">L48+M48</f>
        <v>0</v>
      </c>
      <c r="O48" s="11">
        <f t="shared" ref="O48:O67" si="12">ROUND(I48*12*2,1)/2</f>
        <v>0</v>
      </c>
      <c r="P48" s="11">
        <f t="shared" ref="P48:P67" si="13">ROUND(J48*12*2,1)/2</f>
        <v>0</v>
      </c>
      <c r="Q48" s="19">
        <f t="shared" ref="Q48:Q67" si="14">O48+P48</f>
        <v>0</v>
      </c>
      <c r="R48" s="11">
        <f t="shared" ref="R48:R67" si="15">ROUND(L48*12*2,1)/2</f>
        <v>0</v>
      </c>
      <c r="S48" s="22">
        <f t="shared" ref="S48:S67" si="16">ROUND(M48*12*2,1)/2</f>
        <v>0</v>
      </c>
      <c r="T48" s="19">
        <f t="shared" ref="T48:T67" si="17">R48+S48</f>
        <v>0</v>
      </c>
    </row>
    <row r="49" spans="1:22" x14ac:dyDescent="0.2">
      <c r="A49" s="3">
        <v>42</v>
      </c>
      <c r="B49" s="28"/>
      <c r="C49" s="29"/>
      <c r="D49" s="30"/>
      <c r="E49" s="4">
        <f t="shared" si="9"/>
        <v>99</v>
      </c>
      <c r="F49" s="4" t="str">
        <f>IF(C49&gt;=Beitragstabelle!$I$1,"Ja","Nein")</f>
        <v>Nein</v>
      </c>
      <c r="G49" s="13">
        <f>IF((C49/3)&lt;Beitragstabelle!$I$8,C49/3,Beitragstabelle!$I$8)</f>
        <v>0</v>
      </c>
      <c r="H49" s="11">
        <f>IF((C49-Beitragstabelle!$I$8)&gt;Beitragstabelle!$I$12,Beitragstabelle!$I$12,IF(F49="Ja",ROUND((C49-G49)*2,1)/2,0))</f>
        <v>0</v>
      </c>
      <c r="I49" s="15">
        <f>ROUND(((H49*(VLOOKUP($E49,Beitragstabelle!$A$4:$E$60,2))%)/12)*2,1)/2</f>
        <v>0</v>
      </c>
      <c r="J49" s="11">
        <f>ROUND(((H49*(VLOOKUP($E49,Beitragstabelle!$A$4:$E$60,3))%)/12)*2,1)/2</f>
        <v>0</v>
      </c>
      <c r="K49" s="19">
        <f t="shared" si="10"/>
        <v>0</v>
      </c>
      <c r="L49" s="11">
        <f>ROUND(((H49*(VLOOKUP($E49,Beitragstabelle!$A$4:$E$60,4))%)/12)*2,1)/2</f>
        <v>0</v>
      </c>
      <c r="M49" s="11">
        <f>ROUND(((H49*(VLOOKUP($E49,Beitragstabelle!$A$4:$E$60,5))%)/12)*2,1)/2</f>
        <v>0</v>
      </c>
      <c r="N49" s="19">
        <f t="shared" si="11"/>
        <v>0</v>
      </c>
      <c r="O49" s="11">
        <f t="shared" si="12"/>
        <v>0</v>
      </c>
      <c r="P49" s="11">
        <f t="shared" si="13"/>
        <v>0</v>
      </c>
      <c r="Q49" s="19">
        <f t="shared" si="14"/>
        <v>0</v>
      </c>
      <c r="R49" s="11">
        <f t="shared" si="15"/>
        <v>0</v>
      </c>
      <c r="S49" s="22">
        <f t="shared" si="16"/>
        <v>0</v>
      </c>
      <c r="T49" s="19">
        <f t="shared" si="17"/>
        <v>0</v>
      </c>
    </row>
    <row r="50" spans="1:22" x14ac:dyDescent="0.2">
      <c r="A50" s="3">
        <v>43</v>
      </c>
      <c r="B50" s="28"/>
      <c r="C50" s="29"/>
      <c r="D50" s="30"/>
      <c r="E50" s="4">
        <f t="shared" si="9"/>
        <v>99</v>
      </c>
      <c r="F50" s="4" t="str">
        <f>IF(C50&gt;=Beitragstabelle!$I$1,"Ja","Nein")</f>
        <v>Nein</v>
      </c>
      <c r="G50" s="13">
        <f>IF((C50/3)&lt;Beitragstabelle!$I$8,C50/3,Beitragstabelle!$I$8)</f>
        <v>0</v>
      </c>
      <c r="H50" s="11">
        <f>IF((C50-Beitragstabelle!$I$8)&gt;Beitragstabelle!$I$12,Beitragstabelle!$I$12,IF(F50="Ja",ROUND((C50-G50)*2,1)/2,0))</f>
        <v>0</v>
      </c>
      <c r="I50" s="15">
        <f>ROUND(((H50*(VLOOKUP($E50,Beitragstabelle!$A$4:$E$60,2))%)/12)*2,1)/2</f>
        <v>0</v>
      </c>
      <c r="J50" s="11">
        <f>ROUND(((H50*(VLOOKUP($E50,Beitragstabelle!$A$4:$E$60,3))%)/12)*2,1)/2</f>
        <v>0</v>
      </c>
      <c r="K50" s="19">
        <f t="shared" si="10"/>
        <v>0</v>
      </c>
      <c r="L50" s="11">
        <f>ROUND(((H50*(VLOOKUP($E50,Beitragstabelle!$A$4:$E$60,4))%)/12)*2,1)/2</f>
        <v>0</v>
      </c>
      <c r="M50" s="11">
        <f>ROUND(((H50*(VLOOKUP($E50,Beitragstabelle!$A$4:$E$60,5))%)/12)*2,1)/2</f>
        <v>0</v>
      </c>
      <c r="N50" s="19">
        <f t="shared" si="11"/>
        <v>0</v>
      </c>
      <c r="O50" s="11">
        <f t="shared" si="12"/>
        <v>0</v>
      </c>
      <c r="P50" s="11">
        <f t="shared" si="13"/>
        <v>0</v>
      </c>
      <c r="Q50" s="19">
        <f t="shared" si="14"/>
        <v>0</v>
      </c>
      <c r="R50" s="11">
        <f t="shared" si="15"/>
        <v>0</v>
      </c>
      <c r="S50" s="22">
        <f t="shared" si="16"/>
        <v>0</v>
      </c>
      <c r="T50" s="19">
        <f t="shared" si="17"/>
        <v>0</v>
      </c>
    </row>
    <row r="51" spans="1:22" x14ac:dyDescent="0.2">
      <c r="A51" s="3">
        <v>44</v>
      </c>
      <c r="B51" s="28"/>
      <c r="C51" s="29"/>
      <c r="D51" s="30"/>
      <c r="E51" s="4">
        <f t="shared" si="9"/>
        <v>99</v>
      </c>
      <c r="F51" s="4" t="str">
        <f>IF(C51&gt;=Beitragstabelle!$I$1,"Ja","Nein")</f>
        <v>Nein</v>
      </c>
      <c r="G51" s="13">
        <f>IF((C51/3)&lt;Beitragstabelle!$I$8,C51/3,Beitragstabelle!$I$8)</f>
        <v>0</v>
      </c>
      <c r="H51" s="11">
        <f>IF((C51-Beitragstabelle!$I$8)&gt;Beitragstabelle!$I$12,Beitragstabelle!$I$12,IF(F51="Ja",ROUND((C51-G51)*2,1)/2,0))</f>
        <v>0</v>
      </c>
      <c r="I51" s="15">
        <f>ROUND(((H51*(VLOOKUP($E51,Beitragstabelle!$A$4:$E$60,2))%)/12)*2,1)/2</f>
        <v>0</v>
      </c>
      <c r="J51" s="11">
        <f>ROUND(((H51*(VLOOKUP($E51,Beitragstabelle!$A$4:$E$60,3))%)/12)*2,1)/2</f>
        <v>0</v>
      </c>
      <c r="K51" s="19">
        <f t="shared" si="10"/>
        <v>0</v>
      </c>
      <c r="L51" s="11">
        <f>ROUND(((H51*(VLOOKUP($E51,Beitragstabelle!$A$4:$E$60,4))%)/12)*2,1)/2</f>
        <v>0</v>
      </c>
      <c r="M51" s="11">
        <f>ROUND(((H51*(VLOOKUP($E51,Beitragstabelle!$A$4:$E$60,5))%)/12)*2,1)/2</f>
        <v>0</v>
      </c>
      <c r="N51" s="19">
        <f t="shared" si="11"/>
        <v>0</v>
      </c>
      <c r="O51" s="11">
        <f t="shared" si="12"/>
        <v>0</v>
      </c>
      <c r="P51" s="11">
        <f t="shared" si="13"/>
        <v>0</v>
      </c>
      <c r="Q51" s="19">
        <f t="shared" si="14"/>
        <v>0</v>
      </c>
      <c r="R51" s="11">
        <f t="shared" si="15"/>
        <v>0</v>
      </c>
      <c r="S51" s="22">
        <f t="shared" si="16"/>
        <v>0</v>
      </c>
      <c r="T51" s="19">
        <f t="shared" si="17"/>
        <v>0</v>
      </c>
    </row>
    <row r="52" spans="1:22" x14ac:dyDescent="0.2">
      <c r="A52" s="3">
        <v>45</v>
      </c>
      <c r="B52" s="28"/>
      <c r="C52" s="29"/>
      <c r="D52" s="30"/>
      <c r="E52" s="4">
        <f t="shared" si="9"/>
        <v>99</v>
      </c>
      <c r="F52" s="4" t="str">
        <f>IF(C52&gt;=Beitragstabelle!$I$1,"Ja","Nein")</f>
        <v>Nein</v>
      </c>
      <c r="G52" s="13">
        <f>IF((C52/3)&lt;Beitragstabelle!$I$8,C52/3,Beitragstabelle!$I$8)</f>
        <v>0</v>
      </c>
      <c r="H52" s="11">
        <f>IF((C52-Beitragstabelle!$I$8)&gt;Beitragstabelle!$I$12,Beitragstabelle!$I$12,IF(F52="Ja",ROUND((C52-G52)*2,1)/2,0))</f>
        <v>0</v>
      </c>
      <c r="I52" s="15">
        <f>ROUND(((H52*(VLOOKUP($E52,Beitragstabelle!$A$4:$E$60,2))%)/12)*2,1)/2</f>
        <v>0</v>
      </c>
      <c r="J52" s="11">
        <f>ROUND(((H52*(VLOOKUP($E52,Beitragstabelle!$A$4:$E$60,3))%)/12)*2,1)/2</f>
        <v>0</v>
      </c>
      <c r="K52" s="19">
        <f t="shared" si="10"/>
        <v>0</v>
      </c>
      <c r="L52" s="11">
        <f>ROUND(((H52*(VLOOKUP($E52,Beitragstabelle!$A$4:$E$60,4))%)/12)*2,1)/2</f>
        <v>0</v>
      </c>
      <c r="M52" s="11">
        <f>ROUND(((H52*(VLOOKUP($E52,Beitragstabelle!$A$4:$E$60,5))%)/12)*2,1)/2</f>
        <v>0</v>
      </c>
      <c r="N52" s="19">
        <f t="shared" si="11"/>
        <v>0</v>
      </c>
      <c r="O52" s="11">
        <f t="shared" si="12"/>
        <v>0</v>
      </c>
      <c r="P52" s="11">
        <f t="shared" si="13"/>
        <v>0</v>
      </c>
      <c r="Q52" s="19">
        <f t="shared" si="14"/>
        <v>0</v>
      </c>
      <c r="R52" s="11">
        <f t="shared" si="15"/>
        <v>0</v>
      </c>
      <c r="S52" s="22">
        <f t="shared" si="16"/>
        <v>0</v>
      </c>
      <c r="T52" s="19">
        <f t="shared" si="17"/>
        <v>0</v>
      </c>
    </row>
    <row r="53" spans="1:22" x14ac:dyDescent="0.2">
      <c r="A53" s="3">
        <v>46</v>
      </c>
      <c r="B53" s="28"/>
      <c r="C53" s="29"/>
      <c r="D53" s="30"/>
      <c r="E53" s="4">
        <f t="shared" si="9"/>
        <v>99</v>
      </c>
      <c r="F53" s="4" t="str">
        <f>IF(C53&gt;=Beitragstabelle!$I$1,"Ja","Nein")</f>
        <v>Nein</v>
      </c>
      <c r="G53" s="13">
        <f>IF((C53/3)&lt;Beitragstabelle!$I$8,C53/3,Beitragstabelle!$I$8)</f>
        <v>0</v>
      </c>
      <c r="H53" s="11">
        <f>IF((C53-Beitragstabelle!$I$8)&gt;Beitragstabelle!$I$12,Beitragstabelle!$I$12,IF(F53="Ja",ROUND((C53-G53)*2,1)/2,0))</f>
        <v>0</v>
      </c>
      <c r="I53" s="15">
        <f>ROUND(((H53*(VLOOKUP($E53,Beitragstabelle!$A$4:$E$60,2))%)/12)*2,1)/2</f>
        <v>0</v>
      </c>
      <c r="J53" s="11">
        <f>ROUND(((H53*(VLOOKUP($E53,Beitragstabelle!$A$4:$E$60,3))%)/12)*2,1)/2</f>
        <v>0</v>
      </c>
      <c r="K53" s="19">
        <f t="shared" si="10"/>
        <v>0</v>
      </c>
      <c r="L53" s="11">
        <f>ROUND(((H53*(VLOOKUP($E53,Beitragstabelle!$A$4:$E$60,4))%)/12)*2,1)/2</f>
        <v>0</v>
      </c>
      <c r="M53" s="11">
        <f>ROUND(((H53*(VLOOKUP($E53,Beitragstabelle!$A$4:$E$60,5))%)/12)*2,1)/2</f>
        <v>0</v>
      </c>
      <c r="N53" s="19">
        <f t="shared" si="11"/>
        <v>0</v>
      </c>
      <c r="O53" s="11">
        <f t="shared" si="12"/>
        <v>0</v>
      </c>
      <c r="P53" s="11">
        <f t="shared" si="13"/>
        <v>0</v>
      </c>
      <c r="Q53" s="19">
        <f t="shared" si="14"/>
        <v>0</v>
      </c>
      <c r="R53" s="11">
        <f t="shared" si="15"/>
        <v>0</v>
      </c>
      <c r="S53" s="22">
        <f t="shared" si="16"/>
        <v>0</v>
      </c>
      <c r="T53" s="19">
        <f t="shared" si="17"/>
        <v>0</v>
      </c>
    </row>
    <row r="54" spans="1:22" x14ac:dyDescent="0.2">
      <c r="A54" s="3">
        <v>47</v>
      </c>
      <c r="B54" s="28"/>
      <c r="C54" s="29"/>
      <c r="D54" s="30"/>
      <c r="E54" s="4">
        <f t="shared" si="9"/>
        <v>99</v>
      </c>
      <c r="F54" s="4" t="str">
        <f>IF(C54&gt;=Beitragstabelle!$I$1,"Ja","Nein")</f>
        <v>Nein</v>
      </c>
      <c r="G54" s="13">
        <f>IF((C54/3)&lt;Beitragstabelle!$I$8,C54/3,Beitragstabelle!$I$8)</f>
        <v>0</v>
      </c>
      <c r="H54" s="11">
        <f>IF((C54-Beitragstabelle!$I$8)&gt;Beitragstabelle!$I$12,Beitragstabelle!$I$12,IF(F54="Ja",ROUND((C54-G54)*2,1)/2,0))</f>
        <v>0</v>
      </c>
      <c r="I54" s="15">
        <f>ROUND(((H54*(VLOOKUP($E54,Beitragstabelle!$A$4:$E$60,2))%)/12)*2,1)/2</f>
        <v>0</v>
      </c>
      <c r="J54" s="11">
        <f>ROUND(((H54*(VLOOKUP($E54,Beitragstabelle!$A$4:$E$60,3))%)/12)*2,1)/2</f>
        <v>0</v>
      </c>
      <c r="K54" s="19">
        <f t="shared" si="10"/>
        <v>0</v>
      </c>
      <c r="L54" s="11">
        <f>ROUND(((H54*(VLOOKUP($E54,Beitragstabelle!$A$4:$E$60,4))%)/12)*2,1)/2</f>
        <v>0</v>
      </c>
      <c r="M54" s="11">
        <f>ROUND(((H54*(VLOOKUP($E54,Beitragstabelle!$A$4:$E$60,5))%)/12)*2,1)/2</f>
        <v>0</v>
      </c>
      <c r="N54" s="19">
        <f t="shared" si="11"/>
        <v>0</v>
      </c>
      <c r="O54" s="11">
        <f t="shared" si="12"/>
        <v>0</v>
      </c>
      <c r="P54" s="11">
        <f t="shared" si="13"/>
        <v>0</v>
      </c>
      <c r="Q54" s="19">
        <f t="shared" si="14"/>
        <v>0</v>
      </c>
      <c r="R54" s="11">
        <f t="shared" si="15"/>
        <v>0</v>
      </c>
      <c r="S54" s="22">
        <f t="shared" si="16"/>
        <v>0</v>
      </c>
      <c r="T54" s="19">
        <f t="shared" si="17"/>
        <v>0</v>
      </c>
    </row>
    <row r="55" spans="1:22" x14ac:dyDescent="0.2">
      <c r="A55" s="3">
        <v>48</v>
      </c>
      <c r="B55" s="28"/>
      <c r="C55" s="29"/>
      <c r="D55" s="30"/>
      <c r="E55" s="4">
        <f t="shared" si="9"/>
        <v>99</v>
      </c>
      <c r="F55" s="4" t="str">
        <f>IF(C55&gt;=Beitragstabelle!$I$1,"Ja","Nein")</f>
        <v>Nein</v>
      </c>
      <c r="G55" s="13">
        <f>IF((C55/3)&lt;Beitragstabelle!$I$8,C55/3,Beitragstabelle!$I$8)</f>
        <v>0</v>
      </c>
      <c r="H55" s="11">
        <f>IF((C55-Beitragstabelle!$I$8)&gt;Beitragstabelle!$I$12,Beitragstabelle!$I$12,IF(F55="Ja",ROUND((C55-G55)*2,1)/2,0))</f>
        <v>0</v>
      </c>
      <c r="I55" s="15">
        <f>ROUND(((H55*(VLOOKUP($E55,Beitragstabelle!$A$4:$E$60,2))%)/12)*2,1)/2</f>
        <v>0</v>
      </c>
      <c r="J55" s="11">
        <f>ROUND(((H55*(VLOOKUP($E55,Beitragstabelle!$A$4:$E$60,3))%)/12)*2,1)/2</f>
        <v>0</v>
      </c>
      <c r="K55" s="19">
        <f t="shared" si="10"/>
        <v>0</v>
      </c>
      <c r="L55" s="11">
        <f>ROUND(((H55*(VLOOKUP($E55,Beitragstabelle!$A$4:$E$60,4))%)/12)*2,1)/2</f>
        <v>0</v>
      </c>
      <c r="M55" s="11">
        <f>ROUND(((H55*(VLOOKUP($E55,Beitragstabelle!$A$4:$E$60,5))%)/12)*2,1)/2</f>
        <v>0</v>
      </c>
      <c r="N55" s="19">
        <f t="shared" si="11"/>
        <v>0</v>
      </c>
      <c r="O55" s="11">
        <f t="shared" si="12"/>
        <v>0</v>
      </c>
      <c r="P55" s="11">
        <f t="shared" si="13"/>
        <v>0</v>
      </c>
      <c r="Q55" s="19">
        <f t="shared" si="14"/>
        <v>0</v>
      </c>
      <c r="R55" s="11">
        <f t="shared" si="15"/>
        <v>0</v>
      </c>
      <c r="S55" s="22">
        <f t="shared" si="16"/>
        <v>0</v>
      </c>
      <c r="T55" s="19">
        <f t="shared" si="17"/>
        <v>0</v>
      </c>
    </row>
    <row r="56" spans="1:22" x14ac:dyDescent="0.2">
      <c r="A56" s="3">
        <v>49</v>
      </c>
      <c r="B56" s="28"/>
      <c r="C56" s="29"/>
      <c r="D56" s="30"/>
      <c r="E56" s="4">
        <f t="shared" si="9"/>
        <v>99</v>
      </c>
      <c r="F56" s="4" t="str">
        <f>IF(C56&gt;=Beitragstabelle!$I$1,"Ja","Nein")</f>
        <v>Nein</v>
      </c>
      <c r="G56" s="13">
        <f>IF((C56/3)&lt;Beitragstabelle!$I$8,C56/3,Beitragstabelle!$I$8)</f>
        <v>0</v>
      </c>
      <c r="H56" s="11">
        <f>IF((C56-Beitragstabelle!$I$8)&gt;Beitragstabelle!$I$12,Beitragstabelle!$I$12,IF(F56="Ja",ROUND((C56-G56)*2,1)/2,0))</f>
        <v>0</v>
      </c>
      <c r="I56" s="15">
        <f>ROUND(((H56*(VLOOKUP($E56,Beitragstabelle!$A$4:$E$60,2))%)/12)*2,1)/2</f>
        <v>0</v>
      </c>
      <c r="J56" s="11">
        <f>ROUND(((H56*(VLOOKUP($E56,Beitragstabelle!$A$4:$E$60,3))%)/12)*2,1)/2</f>
        <v>0</v>
      </c>
      <c r="K56" s="19">
        <f t="shared" si="10"/>
        <v>0</v>
      </c>
      <c r="L56" s="11">
        <f>ROUND(((H56*(VLOOKUP($E56,Beitragstabelle!$A$4:$E$60,4))%)/12)*2,1)/2</f>
        <v>0</v>
      </c>
      <c r="M56" s="11">
        <f>ROUND(((H56*(VLOOKUP($E56,Beitragstabelle!$A$4:$E$60,5))%)/12)*2,1)/2</f>
        <v>0</v>
      </c>
      <c r="N56" s="19">
        <f t="shared" si="11"/>
        <v>0</v>
      </c>
      <c r="O56" s="11">
        <f t="shared" si="12"/>
        <v>0</v>
      </c>
      <c r="P56" s="11">
        <f t="shared" si="13"/>
        <v>0</v>
      </c>
      <c r="Q56" s="19">
        <f t="shared" si="14"/>
        <v>0</v>
      </c>
      <c r="R56" s="11">
        <f t="shared" si="15"/>
        <v>0</v>
      </c>
      <c r="S56" s="22">
        <f t="shared" si="16"/>
        <v>0</v>
      </c>
      <c r="T56" s="19">
        <f t="shared" si="17"/>
        <v>0</v>
      </c>
    </row>
    <row r="57" spans="1:22" x14ac:dyDescent="0.2">
      <c r="A57" s="3">
        <v>50</v>
      </c>
      <c r="B57" s="28"/>
      <c r="C57" s="29"/>
      <c r="D57" s="30"/>
      <c r="E57" s="4">
        <f t="shared" si="9"/>
        <v>99</v>
      </c>
      <c r="F57" s="4" t="str">
        <f>IF(C57&gt;=Beitragstabelle!$I$1,"Ja","Nein")</f>
        <v>Nein</v>
      </c>
      <c r="G57" s="13">
        <f>IF((C57/3)&lt;Beitragstabelle!$I$8,C57/3,Beitragstabelle!$I$8)</f>
        <v>0</v>
      </c>
      <c r="H57" s="11">
        <f>IF((C57-Beitragstabelle!$I$8)&gt;Beitragstabelle!$I$12,Beitragstabelle!$I$12,IF(F57="Ja",ROUND((C57-G57)*2,1)/2,0))</f>
        <v>0</v>
      </c>
      <c r="I57" s="15">
        <f>ROUND(((H57*(VLOOKUP($E57,Beitragstabelle!$A$4:$E$60,2))%)/12)*2,1)/2</f>
        <v>0</v>
      </c>
      <c r="J57" s="11">
        <f>ROUND(((H57*(VLOOKUP($E57,Beitragstabelle!$A$4:$E$60,3))%)/12)*2,1)/2</f>
        <v>0</v>
      </c>
      <c r="K57" s="19">
        <f t="shared" si="10"/>
        <v>0</v>
      </c>
      <c r="L57" s="11">
        <f>ROUND(((H57*(VLOOKUP($E57,Beitragstabelle!$A$4:$E$60,4))%)/12)*2,1)/2</f>
        <v>0</v>
      </c>
      <c r="M57" s="11">
        <f>ROUND(((H57*(VLOOKUP($E57,Beitragstabelle!$A$4:$E$60,5))%)/12)*2,1)/2</f>
        <v>0</v>
      </c>
      <c r="N57" s="19">
        <f t="shared" si="11"/>
        <v>0</v>
      </c>
      <c r="O57" s="11">
        <f t="shared" si="12"/>
        <v>0</v>
      </c>
      <c r="P57" s="11">
        <f t="shared" si="13"/>
        <v>0</v>
      </c>
      <c r="Q57" s="19">
        <f t="shared" si="14"/>
        <v>0</v>
      </c>
      <c r="R57" s="11">
        <f t="shared" si="15"/>
        <v>0</v>
      </c>
      <c r="S57" s="22">
        <f t="shared" si="16"/>
        <v>0</v>
      </c>
      <c r="T57" s="19">
        <f t="shared" si="17"/>
        <v>0</v>
      </c>
    </row>
    <row r="58" spans="1:22" x14ac:dyDescent="0.2">
      <c r="A58" s="3">
        <v>51</v>
      </c>
      <c r="B58" s="28"/>
      <c r="C58" s="29"/>
      <c r="D58" s="30"/>
      <c r="E58" s="4">
        <f t="shared" si="9"/>
        <v>99</v>
      </c>
      <c r="F58" s="4" t="str">
        <f>IF(C58&gt;=Beitragstabelle!$I$1,"Ja","Nein")</f>
        <v>Nein</v>
      </c>
      <c r="G58" s="13">
        <f>IF((C58/3)&lt;Beitragstabelle!$I$8,C58/3,Beitragstabelle!$I$8)</f>
        <v>0</v>
      </c>
      <c r="H58" s="11">
        <f>IF((C58-Beitragstabelle!$I$8)&gt;Beitragstabelle!$I$12,Beitragstabelle!$I$12,IF(F58="Ja",ROUND((C58-G58)*2,1)/2,0))</f>
        <v>0</v>
      </c>
      <c r="I58" s="15">
        <f>ROUND(((H58*(VLOOKUP($E58,Beitragstabelle!$A$4:$E$60,2))%)/12)*2,1)/2</f>
        <v>0</v>
      </c>
      <c r="J58" s="11">
        <f>ROUND(((H58*(VLOOKUP($E58,Beitragstabelle!$A$4:$E$60,3))%)/12)*2,1)/2</f>
        <v>0</v>
      </c>
      <c r="K58" s="19">
        <f t="shared" si="10"/>
        <v>0</v>
      </c>
      <c r="L58" s="11">
        <f>ROUND(((H58*(VLOOKUP($E58,Beitragstabelle!$A$4:$E$60,4))%)/12)*2,1)/2</f>
        <v>0</v>
      </c>
      <c r="M58" s="11">
        <f>ROUND(((H58*(VLOOKUP($E58,Beitragstabelle!$A$4:$E$60,5))%)/12)*2,1)/2</f>
        <v>0</v>
      </c>
      <c r="N58" s="19">
        <f t="shared" si="11"/>
        <v>0</v>
      </c>
      <c r="O58" s="11">
        <f t="shared" si="12"/>
        <v>0</v>
      </c>
      <c r="P58" s="11">
        <f t="shared" si="13"/>
        <v>0</v>
      </c>
      <c r="Q58" s="19">
        <f t="shared" si="14"/>
        <v>0</v>
      </c>
      <c r="R58" s="11">
        <f t="shared" si="15"/>
        <v>0</v>
      </c>
      <c r="S58" s="22">
        <f t="shared" si="16"/>
        <v>0</v>
      </c>
      <c r="T58" s="19">
        <f t="shared" si="17"/>
        <v>0</v>
      </c>
    </row>
    <row r="59" spans="1:22" x14ac:dyDescent="0.2">
      <c r="A59" s="3">
        <v>52</v>
      </c>
      <c r="B59" s="28"/>
      <c r="C59" s="29"/>
      <c r="D59" s="30"/>
      <c r="E59" s="4">
        <f t="shared" si="9"/>
        <v>99</v>
      </c>
      <c r="F59" s="4" t="str">
        <f>IF(C59&gt;=Beitragstabelle!$I$1,"Ja","Nein")</f>
        <v>Nein</v>
      </c>
      <c r="G59" s="13">
        <f>IF((C59/3)&lt;Beitragstabelle!$I$8,C59/3,Beitragstabelle!$I$8)</f>
        <v>0</v>
      </c>
      <c r="H59" s="11">
        <f>IF((C59-Beitragstabelle!$I$8)&gt;Beitragstabelle!$I$12,Beitragstabelle!$I$12,IF(F59="Ja",ROUND((C59-G59)*2,1)/2,0))</f>
        <v>0</v>
      </c>
      <c r="I59" s="15">
        <f>ROUND(((H59*(VLOOKUP($E59,Beitragstabelle!$A$4:$E$60,2))%)/12)*2,1)/2</f>
        <v>0</v>
      </c>
      <c r="J59" s="11">
        <f>ROUND(((H59*(VLOOKUP($E59,Beitragstabelle!$A$4:$E$60,3))%)/12)*2,1)/2</f>
        <v>0</v>
      </c>
      <c r="K59" s="19">
        <f t="shared" si="10"/>
        <v>0</v>
      </c>
      <c r="L59" s="11">
        <f>ROUND(((H59*(VLOOKUP($E59,Beitragstabelle!$A$4:$E$60,4))%)/12)*2,1)/2</f>
        <v>0</v>
      </c>
      <c r="M59" s="11">
        <f>ROUND(((H59*(VLOOKUP($E59,Beitragstabelle!$A$4:$E$60,5))%)/12)*2,1)/2</f>
        <v>0</v>
      </c>
      <c r="N59" s="19">
        <f t="shared" si="11"/>
        <v>0</v>
      </c>
      <c r="O59" s="11">
        <f t="shared" si="12"/>
        <v>0</v>
      </c>
      <c r="P59" s="11">
        <f t="shared" si="13"/>
        <v>0</v>
      </c>
      <c r="Q59" s="19">
        <f t="shared" si="14"/>
        <v>0</v>
      </c>
      <c r="R59" s="11">
        <f t="shared" si="15"/>
        <v>0</v>
      </c>
      <c r="S59" s="22">
        <f t="shared" si="16"/>
        <v>0</v>
      </c>
      <c r="T59" s="19">
        <f t="shared" si="17"/>
        <v>0</v>
      </c>
    </row>
    <row r="60" spans="1:22" x14ac:dyDescent="0.2">
      <c r="A60" s="3">
        <v>53</v>
      </c>
      <c r="B60" s="28"/>
      <c r="C60" s="29"/>
      <c r="D60" s="30"/>
      <c r="E60" s="4">
        <f t="shared" si="9"/>
        <v>99</v>
      </c>
      <c r="F60" s="4" t="str">
        <f>IF(C60&gt;=Beitragstabelle!$I$1,"Ja","Nein")</f>
        <v>Nein</v>
      </c>
      <c r="G60" s="13">
        <f>IF((C60/3)&lt;Beitragstabelle!$I$8,C60/3,Beitragstabelle!$I$8)</f>
        <v>0</v>
      </c>
      <c r="H60" s="11">
        <f>IF((C60-Beitragstabelle!$I$8)&gt;Beitragstabelle!$I$12,Beitragstabelle!$I$12,IF(F60="Ja",ROUND((C60-G60)*2,1)/2,0))</f>
        <v>0</v>
      </c>
      <c r="I60" s="15">
        <f>ROUND(((H60*(VLOOKUP($E60,Beitragstabelle!$A$4:$E$60,2))%)/12)*2,1)/2</f>
        <v>0</v>
      </c>
      <c r="J60" s="11">
        <f>ROUND(((H60*(VLOOKUP($E60,Beitragstabelle!$A$4:$E$60,3))%)/12)*2,1)/2</f>
        <v>0</v>
      </c>
      <c r="K60" s="19">
        <f t="shared" si="10"/>
        <v>0</v>
      </c>
      <c r="L60" s="11">
        <f>ROUND(((H60*(VLOOKUP($E60,Beitragstabelle!$A$4:$E$60,4))%)/12)*2,1)/2</f>
        <v>0</v>
      </c>
      <c r="M60" s="11">
        <f>ROUND(((H60*(VLOOKUP($E60,Beitragstabelle!$A$4:$E$60,5))%)/12)*2,1)/2</f>
        <v>0</v>
      </c>
      <c r="N60" s="19">
        <f t="shared" si="11"/>
        <v>0</v>
      </c>
      <c r="O60" s="11">
        <f t="shared" si="12"/>
        <v>0</v>
      </c>
      <c r="P60" s="11">
        <f t="shared" si="13"/>
        <v>0</v>
      </c>
      <c r="Q60" s="19">
        <f t="shared" si="14"/>
        <v>0</v>
      </c>
      <c r="R60" s="11">
        <f t="shared" si="15"/>
        <v>0</v>
      </c>
      <c r="S60" s="22">
        <f t="shared" si="16"/>
        <v>0</v>
      </c>
      <c r="T60" s="19">
        <f t="shared" si="17"/>
        <v>0</v>
      </c>
    </row>
    <row r="61" spans="1:22" x14ac:dyDescent="0.2">
      <c r="A61" s="3">
        <v>54</v>
      </c>
      <c r="B61" s="28"/>
      <c r="C61" s="29"/>
      <c r="D61" s="30"/>
      <c r="E61" s="4">
        <f t="shared" si="9"/>
        <v>99</v>
      </c>
      <c r="F61" s="4" t="str">
        <f>IF(C61&gt;=Beitragstabelle!$I$1,"Ja","Nein")</f>
        <v>Nein</v>
      </c>
      <c r="G61" s="13">
        <f>IF((C61/3)&lt;Beitragstabelle!$I$8,C61/3,Beitragstabelle!$I$8)</f>
        <v>0</v>
      </c>
      <c r="H61" s="11">
        <f>IF((C61-Beitragstabelle!$I$8)&gt;Beitragstabelle!$I$12,Beitragstabelle!$I$12,IF(F61="Ja",ROUND((C61-G61)*2,1)/2,0))</f>
        <v>0</v>
      </c>
      <c r="I61" s="15">
        <f>ROUND(((H61*(VLOOKUP($E61,Beitragstabelle!$A$4:$E$60,2))%)/12)*2,1)/2</f>
        <v>0</v>
      </c>
      <c r="J61" s="11">
        <f>ROUND(((H61*(VLOOKUP($E61,Beitragstabelle!$A$4:$E$60,3))%)/12)*2,1)/2</f>
        <v>0</v>
      </c>
      <c r="K61" s="19">
        <f t="shared" si="10"/>
        <v>0</v>
      </c>
      <c r="L61" s="11">
        <f>ROUND(((H61*(VLOOKUP($E61,Beitragstabelle!$A$4:$E$60,4))%)/12)*2,1)/2</f>
        <v>0</v>
      </c>
      <c r="M61" s="11">
        <f>ROUND(((H61*(VLOOKUP($E61,Beitragstabelle!$A$4:$E$60,5))%)/12)*2,1)/2</f>
        <v>0</v>
      </c>
      <c r="N61" s="19">
        <f t="shared" si="11"/>
        <v>0</v>
      </c>
      <c r="O61" s="11">
        <f t="shared" si="12"/>
        <v>0</v>
      </c>
      <c r="P61" s="11">
        <f t="shared" si="13"/>
        <v>0</v>
      </c>
      <c r="Q61" s="19">
        <f t="shared" si="14"/>
        <v>0</v>
      </c>
      <c r="R61" s="11">
        <f t="shared" si="15"/>
        <v>0</v>
      </c>
      <c r="S61" s="22">
        <f t="shared" si="16"/>
        <v>0</v>
      </c>
      <c r="T61" s="19">
        <f t="shared" si="17"/>
        <v>0</v>
      </c>
      <c r="V61" s="5"/>
    </row>
    <row r="62" spans="1:22" x14ac:dyDescent="0.2">
      <c r="A62" s="3">
        <v>55</v>
      </c>
      <c r="B62" s="28"/>
      <c r="C62" s="29"/>
      <c r="D62" s="30"/>
      <c r="E62" s="4">
        <f t="shared" si="9"/>
        <v>99</v>
      </c>
      <c r="F62" s="4" t="str">
        <f>IF(C62&gt;=Beitragstabelle!$I$1,"Ja","Nein")</f>
        <v>Nein</v>
      </c>
      <c r="G62" s="13">
        <f>IF((C62/3)&lt;Beitragstabelle!$I$8,C62/3,Beitragstabelle!$I$8)</f>
        <v>0</v>
      </c>
      <c r="H62" s="11">
        <f>IF((C62-Beitragstabelle!$I$8)&gt;Beitragstabelle!$I$12,Beitragstabelle!$I$12,IF(F62="Ja",ROUND((C62-G62)*2,1)/2,0))</f>
        <v>0</v>
      </c>
      <c r="I62" s="15">
        <f>ROUND(((H62*(VLOOKUP($E62,Beitragstabelle!$A$4:$E$60,2))%)/12)*2,1)/2</f>
        <v>0</v>
      </c>
      <c r="J62" s="11">
        <f>ROUND(((H62*(VLOOKUP($E62,Beitragstabelle!$A$4:$E$60,3))%)/12)*2,1)/2</f>
        <v>0</v>
      </c>
      <c r="K62" s="19">
        <f t="shared" si="10"/>
        <v>0</v>
      </c>
      <c r="L62" s="11">
        <f>ROUND(((H62*(VLOOKUP($E62,Beitragstabelle!$A$4:$E$60,4))%)/12)*2,1)/2</f>
        <v>0</v>
      </c>
      <c r="M62" s="11">
        <f>ROUND(((H62*(VLOOKUP($E62,Beitragstabelle!$A$4:$E$60,5))%)/12)*2,1)/2</f>
        <v>0</v>
      </c>
      <c r="N62" s="19">
        <f t="shared" si="11"/>
        <v>0</v>
      </c>
      <c r="O62" s="11">
        <f t="shared" si="12"/>
        <v>0</v>
      </c>
      <c r="P62" s="11">
        <f t="shared" si="13"/>
        <v>0</v>
      </c>
      <c r="Q62" s="19">
        <f t="shared" si="14"/>
        <v>0</v>
      </c>
      <c r="R62" s="11">
        <f t="shared" si="15"/>
        <v>0</v>
      </c>
      <c r="S62" s="22">
        <f t="shared" si="16"/>
        <v>0</v>
      </c>
      <c r="T62" s="19">
        <f t="shared" si="17"/>
        <v>0</v>
      </c>
    </row>
    <row r="63" spans="1:22" x14ac:dyDescent="0.2">
      <c r="A63" s="3">
        <v>56</v>
      </c>
      <c r="B63" s="28"/>
      <c r="C63" s="29"/>
      <c r="D63" s="30"/>
      <c r="E63" s="4">
        <f t="shared" si="9"/>
        <v>99</v>
      </c>
      <c r="F63" s="4" t="str">
        <f>IF(C63&gt;=Beitragstabelle!$I$1,"Ja","Nein")</f>
        <v>Nein</v>
      </c>
      <c r="G63" s="13">
        <f>IF((C63/3)&lt;Beitragstabelle!$I$8,C63/3,Beitragstabelle!$I$8)</f>
        <v>0</v>
      </c>
      <c r="H63" s="11">
        <f>IF((C63-Beitragstabelle!$I$8)&gt;Beitragstabelle!$I$12,Beitragstabelle!$I$12,IF(F63="Ja",ROUND((C63-G63)*2,1)/2,0))</f>
        <v>0</v>
      </c>
      <c r="I63" s="15">
        <f>ROUND(((H63*(VLOOKUP($E63,Beitragstabelle!$A$4:$E$60,2))%)/12)*2,1)/2</f>
        <v>0</v>
      </c>
      <c r="J63" s="11">
        <f>ROUND(((H63*(VLOOKUP($E63,Beitragstabelle!$A$4:$E$60,3))%)/12)*2,1)/2</f>
        <v>0</v>
      </c>
      <c r="K63" s="19">
        <f t="shared" si="10"/>
        <v>0</v>
      </c>
      <c r="L63" s="11">
        <f>ROUND(((H63*(VLOOKUP($E63,Beitragstabelle!$A$4:$E$60,4))%)/12)*2,1)/2</f>
        <v>0</v>
      </c>
      <c r="M63" s="11">
        <f>ROUND(((H63*(VLOOKUP($E63,Beitragstabelle!$A$4:$E$60,5))%)/12)*2,1)/2</f>
        <v>0</v>
      </c>
      <c r="N63" s="19">
        <f t="shared" si="11"/>
        <v>0</v>
      </c>
      <c r="O63" s="11">
        <f t="shared" si="12"/>
        <v>0</v>
      </c>
      <c r="P63" s="11">
        <f t="shared" si="13"/>
        <v>0</v>
      </c>
      <c r="Q63" s="19">
        <f t="shared" si="14"/>
        <v>0</v>
      </c>
      <c r="R63" s="11">
        <f t="shared" si="15"/>
        <v>0</v>
      </c>
      <c r="S63" s="22">
        <f t="shared" si="16"/>
        <v>0</v>
      </c>
      <c r="T63" s="19">
        <f t="shared" si="17"/>
        <v>0</v>
      </c>
    </row>
    <row r="64" spans="1:22" x14ac:dyDescent="0.2">
      <c r="A64" s="3">
        <v>57</v>
      </c>
      <c r="B64" s="28"/>
      <c r="C64" s="29"/>
      <c r="D64" s="30"/>
      <c r="E64" s="4">
        <f t="shared" si="9"/>
        <v>99</v>
      </c>
      <c r="F64" s="4" t="str">
        <f>IF(C64&gt;=Beitragstabelle!$I$1,"Ja","Nein")</f>
        <v>Nein</v>
      </c>
      <c r="G64" s="13">
        <f>IF((C64/3)&lt;Beitragstabelle!$I$8,C64/3,Beitragstabelle!$I$8)</f>
        <v>0</v>
      </c>
      <c r="H64" s="11">
        <f>IF((C64-Beitragstabelle!$I$8)&gt;Beitragstabelle!$I$12,Beitragstabelle!$I$12,IF(F64="Ja",ROUND((C64-G64)*2,1)/2,0))</f>
        <v>0</v>
      </c>
      <c r="I64" s="15">
        <f>ROUND(((H64*(VLOOKUP($E64,Beitragstabelle!$A$4:$E$60,2))%)/12)*2,1)/2</f>
        <v>0</v>
      </c>
      <c r="J64" s="11">
        <f>ROUND(((H64*(VLOOKUP($E64,Beitragstabelle!$A$4:$E$60,3))%)/12)*2,1)/2</f>
        <v>0</v>
      </c>
      <c r="K64" s="19">
        <f t="shared" si="10"/>
        <v>0</v>
      </c>
      <c r="L64" s="11">
        <f>ROUND(((H64*(VLOOKUP($E64,Beitragstabelle!$A$4:$E$60,4))%)/12)*2,1)/2</f>
        <v>0</v>
      </c>
      <c r="M64" s="11">
        <f>ROUND(((H64*(VLOOKUP($E64,Beitragstabelle!$A$4:$E$60,5))%)/12)*2,1)/2</f>
        <v>0</v>
      </c>
      <c r="N64" s="19">
        <f t="shared" si="11"/>
        <v>0</v>
      </c>
      <c r="O64" s="11">
        <f t="shared" si="12"/>
        <v>0</v>
      </c>
      <c r="P64" s="11">
        <f t="shared" si="13"/>
        <v>0</v>
      </c>
      <c r="Q64" s="19">
        <f t="shared" si="14"/>
        <v>0</v>
      </c>
      <c r="R64" s="11">
        <f t="shared" si="15"/>
        <v>0</v>
      </c>
      <c r="S64" s="22">
        <f t="shared" si="16"/>
        <v>0</v>
      </c>
      <c r="T64" s="19">
        <f t="shared" si="17"/>
        <v>0</v>
      </c>
    </row>
    <row r="65" spans="1:20" x14ac:dyDescent="0.2">
      <c r="A65" s="3">
        <v>58</v>
      </c>
      <c r="B65" s="28"/>
      <c r="C65" s="29"/>
      <c r="D65" s="30"/>
      <c r="E65" s="4">
        <f t="shared" si="9"/>
        <v>99</v>
      </c>
      <c r="F65" s="4" t="str">
        <f>IF(C65&gt;=Beitragstabelle!$I$1,"Ja","Nein")</f>
        <v>Nein</v>
      </c>
      <c r="G65" s="13">
        <f>IF((C65/3)&lt;Beitragstabelle!$I$8,C65/3,Beitragstabelle!$I$8)</f>
        <v>0</v>
      </c>
      <c r="H65" s="11">
        <f>IF((C65-Beitragstabelle!$I$8)&gt;Beitragstabelle!$I$12,Beitragstabelle!$I$12,IF(F65="Ja",ROUND((C65-G65)*2,1)/2,0))</f>
        <v>0</v>
      </c>
      <c r="I65" s="15">
        <f>ROUND(((H65*(VLOOKUP($E65,Beitragstabelle!$A$4:$E$60,2))%)/12)*2,1)/2</f>
        <v>0</v>
      </c>
      <c r="J65" s="11">
        <f>ROUND(((H65*(VLOOKUP($E65,Beitragstabelle!$A$4:$E$60,3))%)/12)*2,1)/2</f>
        <v>0</v>
      </c>
      <c r="K65" s="19">
        <f t="shared" si="10"/>
        <v>0</v>
      </c>
      <c r="L65" s="11">
        <f>ROUND(((H65*(VLOOKUP($E65,Beitragstabelle!$A$4:$E$60,4))%)/12)*2,1)/2</f>
        <v>0</v>
      </c>
      <c r="M65" s="11">
        <f>ROUND(((H65*(VLOOKUP($E65,Beitragstabelle!$A$4:$E$60,5))%)/12)*2,1)/2</f>
        <v>0</v>
      </c>
      <c r="N65" s="19">
        <f t="shared" si="11"/>
        <v>0</v>
      </c>
      <c r="O65" s="11">
        <f t="shared" si="12"/>
        <v>0</v>
      </c>
      <c r="P65" s="11">
        <f t="shared" si="13"/>
        <v>0</v>
      </c>
      <c r="Q65" s="19">
        <f t="shared" si="14"/>
        <v>0</v>
      </c>
      <c r="R65" s="11">
        <f t="shared" si="15"/>
        <v>0</v>
      </c>
      <c r="S65" s="22">
        <f t="shared" si="16"/>
        <v>0</v>
      </c>
      <c r="T65" s="19">
        <f t="shared" si="17"/>
        <v>0</v>
      </c>
    </row>
    <row r="66" spans="1:20" x14ac:dyDescent="0.2">
      <c r="A66" s="3">
        <v>59</v>
      </c>
      <c r="B66" s="28"/>
      <c r="C66" s="29"/>
      <c r="D66" s="30"/>
      <c r="E66" s="4">
        <f t="shared" si="9"/>
        <v>99</v>
      </c>
      <c r="F66" s="4" t="str">
        <f>IF(C66&gt;=Beitragstabelle!$I$1,"Ja","Nein")</f>
        <v>Nein</v>
      </c>
      <c r="G66" s="13">
        <f>IF((C66/3)&lt;Beitragstabelle!$I$8,C66/3,Beitragstabelle!$I$8)</f>
        <v>0</v>
      </c>
      <c r="H66" s="11">
        <f>IF((C66-Beitragstabelle!$I$8)&gt;Beitragstabelle!$I$12,Beitragstabelle!$I$12,IF(F66="Ja",ROUND((C66-G66)*2,1)/2,0))</f>
        <v>0</v>
      </c>
      <c r="I66" s="15">
        <f>ROUND(((H66*(VLOOKUP($E66,Beitragstabelle!$A$4:$E$60,2))%)/12)*2,1)/2</f>
        <v>0</v>
      </c>
      <c r="J66" s="11">
        <f>ROUND(((H66*(VLOOKUP($E66,Beitragstabelle!$A$4:$E$60,3))%)/12)*2,1)/2</f>
        <v>0</v>
      </c>
      <c r="K66" s="19">
        <f t="shared" si="10"/>
        <v>0</v>
      </c>
      <c r="L66" s="11">
        <f>ROUND(((H66*(VLOOKUP($E66,Beitragstabelle!$A$4:$E$60,4))%)/12)*2,1)/2</f>
        <v>0</v>
      </c>
      <c r="M66" s="11">
        <f>ROUND(((H66*(VLOOKUP($E66,Beitragstabelle!$A$4:$E$60,5))%)/12)*2,1)/2</f>
        <v>0</v>
      </c>
      <c r="N66" s="19">
        <f t="shared" si="11"/>
        <v>0</v>
      </c>
      <c r="O66" s="11">
        <f t="shared" si="12"/>
        <v>0</v>
      </c>
      <c r="P66" s="11">
        <f t="shared" si="13"/>
        <v>0</v>
      </c>
      <c r="Q66" s="19">
        <f t="shared" si="14"/>
        <v>0</v>
      </c>
      <c r="R66" s="11">
        <f t="shared" si="15"/>
        <v>0</v>
      </c>
      <c r="S66" s="22">
        <f t="shared" si="16"/>
        <v>0</v>
      </c>
      <c r="T66" s="19">
        <f t="shared" si="17"/>
        <v>0</v>
      </c>
    </row>
    <row r="67" spans="1:20" x14ac:dyDescent="0.2">
      <c r="A67" s="3">
        <v>60</v>
      </c>
      <c r="B67" s="28"/>
      <c r="C67" s="29"/>
      <c r="D67" s="30"/>
      <c r="E67" s="4">
        <f t="shared" si="9"/>
        <v>99</v>
      </c>
      <c r="F67" s="4" t="str">
        <f>IF(C67&gt;=Beitragstabelle!$I$1,"Ja","Nein")</f>
        <v>Nein</v>
      </c>
      <c r="G67" s="13">
        <f>IF((C67/3)&lt;Beitragstabelle!$I$8,C67/3,Beitragstabelle!$I$8)</f>
        <v>0</v>
      </c>
      <c r="H67" s="11">
        <f>IF((C67-Beitragstabelle!$I$8)&gt;Beitragstabelle!$I$12,Beitragstabelle!$I$12,IF(F67="Ja",ROUND((C67-G67)*2,1)/2,0))</f>
        <v>0</v>
      </c>
      <c r="I67" s="15">
        <f>ROUND(((H67*(VLOOKUP($E67,Beitragstabelle!$A$4:$E$60,2))%)/12)*2,1)/2</f>
        <v>0</v>
      </c>
      <c r="J67" s="11">
        <f>ROUND(((H67*(VLOOKUP($E67,Beitragstabelle!$A$4:$E$60,3))%)/12)*2,1)/2</f>
        <v>0</v>
      </c>
      <c r="K67" s="24">
        <f t="shared" si="10"/>
        <v>0</v>
      </c>
      <c r="L67" s="11">
        <f>ROUND(((H67*(VLOOKUP($E67,Beitragstabelle!$A$4:$E$60,4))%)/12)*2,1)/2</f>
        <v>0</v>
      </c>
      <c r="M67" s="11">
        <f>ROUND(((H67*(VLOOKUP($E67,Beitragstabelle!$A$4:$E$60,5))%)/12)*2,1)/2</f>
        <v>0</v>
      </c>
      <c r="N67" s="24">
        <f t="shared" si="11"/>
        <v>0</v>
      </c>
      <c r="O67" s="25">
        <f t="shared" si="12"/>
        <v>0</v>
      </c>
      <c r="P67" s="25">
        <f t="shared" si="13"/>
        <v>0</v>
      </c>
      <c r="Q67" s="24">
        <f t="shared" si="14"/>
        <v>0</v>
      </c>
      <c r="R67" s="25">
        <f t="shared" si="15"/>
        <v>0</v>
      </c>
      <c r="S67" s="23">
        <f t="shared" si="16"/>
        <v>0</v>
      </c>
      <c r="T67" s="24">
        <f t="shared" si="17"/>
        <v>0</v>
      </c>
    </row>
    <row r="69" spans="1:20" x14ac:dyDescent="0.2">
      <c r="B69" s="3" t="s">
        <v>10</v>
      </c>
      <c r="C69" s="12">
        <f>SUM(C8:C67)</f>
        <v>90000</v>
      </c>
      <c r="D69" s="12"/>
      <c r="E69" s="12"/>
      <c r="F69" s="12"/>
      <c r="G69" s="12">
        <f t="shared" ref="G69:T69" si="18">SUM(G8:G67)</f>
        <v>26460</v>
      </c>
      <c r="H69" s="12">
        <f t="shared" si="18"/>
        <v>63540</v>
      </c>
      <c r="I69" s="12">
        <f t="shared" si="18"/>
        <v>264.75</v>
      </c>
      <c r="J69" s="12">
        <f t="shared" si="18"/>
        <v>79.45</v>
      </c>
      <c r="K69" s="12">
        <f t="shared" si="18"/>
        <v>344.2</v>
      </c>
      <c r="L69" s="12">
        <f t="shared" si="18"/>
        <v>264.75</v>
      </c>
      <c r="M69" s="12">
        <f t="shared" si="18"/>
        <v>79.45</v>
      </c>
      <c r="N69" s="12">
        <f t="shared" si="18"/>
        <v>344.2</v>
      </c>
      <c r="O69" s="12">
        <f t="shared" si="18"/>
        <v>3177</v>
      </c>
      <c r="P69" s="12">
        <f t="shared" si="18"/>
        <v>953.4</v>
      </c>
      <c r="Q69" s="12">
        <f t="shared" si="18"/>
        <v>4130.3999999999996</v>
      </c>
      <c r="R69" s="12">
        <f t="shared" si="18"/>
        <v>3177</v>
      </c>
      <c r="S69" s="12">
        <f t="shared" si="18"/>
        <v>953.4</v>
      </c>
      <c r="T69" s="12">
        <f t="shared" si="18"/>
        <v>4130.3999999999996</v>
      </c>
    </row>
    <row r="70" spans="1:20" x14ac:dyDescent="0.2">
      <c r="C70" s="12"/>
      <c r="I70" s="5"/>
      <c r="J70" s="5"/>
      <c r="K70" s="5"/>
    </row>
    <row r="73" spans="1:20" x14ac:dyDescent="0.2">
      <c r="C73" s="12"/>
    </row>
  </sheetData>
  <sheetProtection algorithmName="SHA-512" hashValue="3O0qt2F+HT/WIanIlVw9up7BsPyFyP54e1Zg6G4/CqD7wGAddMNSIeYqlZBFZjQYUNkWqFEHwjEJbPCrkrxVyg==" saltValue="+bOkUNouOE2P9LlBQwqygQ==" spinCount="100000" sheet="1" objects="1" scenarios="1" selectLockedCells="1"/>
  <mergeCells count="2">
    <mergeCell ref="I5:N5"/>
    <mergeCell ref="O5:T5"/>
  </mergeCells>
  <pageMargins left="0.2" right="0.22" top="0.31" bottom="0.39" header="0.19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60"/>
  <sheetViews>
    <sheetView workbookViewId="0">
      <selection activeCell="J13" sqref="J13"/>
    </sheetView>
  </sheetViews>
  <sheetFormatPr baseColWidth="10" defaultRowHeight="12.75" x14ac:dyDescent="0.2"/>
  <cols>
    <col min="1" max="4" width="11.42578125" style="1"/>
    <col min="7" max="7" width="12" customWidth="1"/>
    <col min="8" max="8" width="17.28515625" customWidth="1"/>
  </cols>
  <sheetData>
    <row r="1" spans="1:9" x14ac:dyDescent="0.2">
      <c r="A1" s="8" t="s">
        <v>26</v>
      </c>
      <c r="G1" s="31">
        <v>2025</v>
      </c>
      <c r="H1" t="s">
        <v>6</v>
      </c>
      <c r="I1">
        <v>15120</v>
      </c>
    </row>
    <row r="2" spans="1:9" x14ac:dyDescent="0.2">
      <c r="B2" s="1" t="s">
        <v>3</v>
      </c>
      <c r="D2" s="1" t="s">
        <v>4</v>
      </c>
    </row>
    <row r="3" spans="1:9" x14ac:dyDescent="0.2">
      <c r="A3" s="1" t="s">
        <v>1</v>
      </c>
      <c r="B3" s="1" t="s">
        <v>14</v>
      </c>
      <c r="C3" s="1" t="s">
        <v>15</v>
      </c>
      <c r="D3" s="1" t="s">
        <v>14</v>
      </c>
      <c r="E3" s="1" t="s">
        <v>15</v>
      </c>
      <c r="F3" s="1"/>
      <c r="G3" s="1"/>
      <c r="H3" s="8" t="s">
        <v>7</v>
      </c>
      <c r="I3">
        <v>18</v>
      </c>
    </row>
    <row r="4" spans="1:9" x14ac:dyDescent="0.2">
      <c r="A4" s="1">
        <v>15</v>
      </c>
      <c r="B4" s="1">
        <v>0</v>
      </c>
      <c r="C4" s="1">
        <v>0</v>
      </c>
      <c r="D4" s="1">
        <v>0</v>
      </c>
      <c r="E4" s="1">
        <v>0</v>
      </c>
      <c r="F4" s="14"/>
      <c r="G4" s="1"/>
      <c r="H4" s="8"/>
    </row>
    <row r="5" spans="1:9" x14ac:dyDescent="0.2">
      <c r="A5" s="1">
        <v>16</v>
      </c>
      <c r="B5" s="1">
        <v>0</v>
      </c>
      <c r="C5" s="1">
        <v>0</v>
      </c>
      <c r="D5" s="1">
        <v>0</v>
      </c>
      <c r="E5" s="1">
        <v>0</v>
      </c>
      <c r="F5" s="14"/>
      <c r="G5" s="1"/>
      <c r="H5" s="8"/>
    </row>
    <row r="6" spans="1:9" x14ac:dyDescent="0.2">
      <c r="A6" s="1">
        <v>17</v>
      </c>
      <c r="B6" s="1">
        <v>0</v>
      </c>
      <c r="C6" s="1">
        <v>0</v>
      </c>
      <c r="D6" s="1">
        <v>0</v>
      </c>
      <c r="E6" s="1">
        <v>0</v>
      </c>
      <c r="F6" s="14"/>
      <c r="G6" s="1"/>
      <c r="H6" s="8"/>
    </row>
    <row r="7" spans="1:9" x14ac:dyDescent="0.2">
      <c r="A7" s="1">
        <v>18</v>
      </c>
      <c r="B7" s="1">
        <v>0</v>
      </c>
      <c r="C7" s="1">
        <v>1.5</v>
      </c>
      <c r="D7" s="1">
        <v>0</v>
      </c>
      <c r="E7" s="1">
        <v>1.5</v>
      </c>
      <c r="F7" s="14"/>
    </row>
    <row r="8" spans="1:9" x14ac:dyDescent="0.2">
      <c r="A8" s="1">
        <v>19</v>
      </c>
      <c r="B8" s="1">
        <v>0</v>
      </c>
      <c r="C8" s="1">
        <v>1.5</v>
      </c>
      <c r="D8" s="1">
        <v>0</v>
      </c>
      <c r="E8" s="1">
        <v>1.5</v>
      </c>
      <c r="F8" s="14"/>
      <c r="H8" t="s">
        <v>2</v>
      </c>
      <c r="I8" s="2">
        <v>26460</v>
      </c>
    </row>
    <row r="9" spans="1:9" x14ac:dyDescent="0.2">
      <c r="A9" s="1">
        <v>20</v>
      </c>
      <c r="B9" s="1">
        <v>0</v>
      </c>
      <c r="C9" s="1">
        <v>1.5</v>
      </c>
      <c r="D9" s="1">
        <v>0</v>
      </c>
      <c r="E9" s="1">
        <v>1.5</v>
      </c>
      <c r="F9" s="14"/>
    </row>
    <row r="10" spans="1:9" x14ac:dyDescent="0.2">
      <c r="A10" s="1">
        <v>21</v>
      </c>
      <c r="B10" s="1">
        <v>0</v>
      </c>
      <c r="C10" s="1">
        <v>1.5</v>
      </c>
      <c r="D10" s="1">
        <v>0</v>
      </c>
      <c r="E10" s="1">
        <v>1.5</v>
      </c>
      <c r="F10" s="14"/>
      <c r="H10" t="s">
        <v>8</v>
      </c>
      <c r="I10" s="1">
        <v>70</v>
      </c>
    </row>
    <row r="11" spans="1:9" x14ac:dyDescent="0.2">
      <c r="A11" s="1">
        <v>22</v>
      </c>
      <c r="B11" s="1">
        <v>0</v>
      </c>
      <c r="C11" s="1">
        <v>1.5</v>
      </c>
      <c r="D11" s="1">
        <v>0</v>
      </c>
      <c r="E11" s="1">
        <v>1.5</v>
      </c>
      <c r="F11" s="14"/>
    </row>
    <row r="12" spans="1:9" x14ac:dyDescent="0.2">
      <c r="A12" s="1">
        <v>23</v>
      </c>
      <c r="B12" s="1">
        <v>5</v>
      </c>
      <c r="C12" s="1">
        <v>1.5</v>
      </c>
      <c r="D12" s="1">
        <v>5</v>
      </c>
      <c r="E12" s="1">
        <v>1.5</v>
      </c>
      <c r="F12" s="14"/>
      <c r="H12" t="s">
        <v>25</v>
      </c>
      <c r="I12">
        <v>211680</v>
      </c>
    </row>
    <row r="13" spans="1:9" x14ac:dyDescent="0.2">
      <c r="A13" s="1">
        <v>24</v>
      </c>
      <c r="B13" s="1">
        <v>5</v>
      </c>
      <c r="C13" s="1">
        <v>1.5</v>
      </c>
      <c r="D13" s="1">
        <v>5</v>
      </c>
      <c r="E13" s="1">
        <v>1.5</v>
      </c>
      <c r="F13" s="14"/>
    </row>
    <row r="14" spans="1:9" x14ac:dyDescent="0.2">
      <c r="A14" s="1">
        <v>25</v>
      </c>
      <c r="B14" s="1">
        <v>5</v>
      </c>
      <c r="C14" s="1">
        <v>1.5</v>
      </c>
      <c r="D14" s="1">
        <v>5</v>
      </c>
      <c r="E14" s="1">
        <v>1.5</v>
      </c>
      <c r="F14" s="14"/>
    </row>
    <row r="15" spans="1:9" x14ac:dyDescent="0.2">
      <c r="A15" s="1">
        <v>26</v>
      </c>
      <c r="B15" s="1">
        <v>5</v>
      </c>
      <c r="C15" s="1">
        <v>1.5</v>
      </c>
      <c r="D15" s="1">
        <v>5</v>
      </c>
      <c r="E15" s="1">
        <v>1.5</v>
      </c>
      <c r="F15" s="14"/>
    </row>
    <row r="16" spans="1:9" x14ac:dyDescent="0.2">
      <c r="A16" s="1">
        <v>27</v>
      </c>
      <c r="B16" s="1">
        <v>5</v>
      </c>
      <c r="C16" s="1">
        <v>1.5</v>
      </c>
      <c r="D16" s="1">
        <v>5</v>
      </c>
      <c r="E16" s="1">
        <v>1.5</v>
      </c>
      <c r="F16" s="14"/>
    </row>
    <row r="17" spans="1:6" x14ac:dyDescent="0.2">
      <c r="A17" s="1">
        <v>28</v>
      </c>
      <c r="B17" s="1">
        <v>5</v>
      </c>
      <c r="C17" s="1">
        <v>1.5</v>
      </c>
      <c r="D17" s="1">
        <v>5</v>
      </c>
      <c r="E17" s="1">
        <v>1.5</v>
      </c>
      <c r="F17" s="14"/>
    </row>
    <row r="18" spans="1:6" x14ac:dyDescent="0.2">
      <c r="A18" s="1">
        <v>29</v>
      </c>
      <c r="B18" s="1">
        <v>5</v>
      </c>
      <c r="C18" s="1">
        <v>1.5</v>
      </c>
      <c r="D18" s="1">
        <v>5</v>
      </c>
      <c r="E18" s="1">
        <v>1.5</v>
      </c>
      <c r="F18" s="14"/>
    </row>
    <row r="19" spans="1:6" x14ac:dyDescent="0.2">
      <c r="A19" s="1">
        <v>30</v>
      </c>
      <c r="B19" s="1">
        <v>7.5</v>
      </c>
      <c r="C19" s="1">
        <v>1.5</v>
      </c>
      <c r="D19" s="1">
        <v>6.5</v>
      </c>
      <c r="E19" s="1">
        <v>1.5</v>
      </c>
      <c r="F19" s="14"/>
    </row>
    <row r="20" spans="1:6" x14ac:dyDescent="0.2">
      <c r="A20" s="1">
        <v>31</v>
      </c>
      <c r="B20" s="1">
        <v>7.5</v>
      </c>
      <c r="C20" s="1">
        <v>1.5</v>
      </c>
      <c r="D20" s="1">
        <v>6.5</v>
      </c>
      <c r="E20" s="1">
        <v>1.5</v>
      </c>
      <c r="F20" s="14"/>
    </row>
    <row r="21" spans="1:6" x14ac:dyDescent="0.2">
      <c r="A21" s="1">
        <v>32</v>
      </c>
      <c r="B21" s="1">
        <v>7.5</v>
      </c>
      <c r="C21" s="1">
        <v>1.5</v>
      </c>
      <c r="D21" s="1">
        <v>6.5</v>
      </c>
      <c r="E21" s="1">
        <v>1.5</v>
      </c>
      <c r="F21" s="14"/>
    </row>
    <row r="22" spans="1:6" x14ac:dyDescent="0.2">
      <c r="A22" s="1">
        <v>33</v>
      </c>
      <c r="B22" s="1">
        <v>7.5</v>
      </c>
      <c r="C22" s="1">
        <v>1.5</v>
      </c>
      <c r="D22" s="1">
        <v>6.5</v>
      </c>
      <c r="E22" s="1">
        <v>1.5</v>
      </c>
      <c r="F22" s="14"/>
    </row>
    <row r="23" spans="1:6" x14ac:dyDescent="0.2">
      <c r="A23" s="1">
        <v>34</v>
      </c>
      <c r="B23" s="1">
        <v>7.5</v>
      </c>
      <c r="C23" s="1">
        <v>1.5</v>
      </c>
      <c r="D23" s="1">
        <v>6.5</v>
      </c>
      <c r="E23" s="1">
        <v>1.5</v>
      </c>
      <c r="F23" s="14"/>
    </row>
    <row r="24" spans="1:6" x14ac:dyDescent="0.2">
      <c r="A24" s="1">
        <v>35</v>
      </c>
      <c r="B24" s="1">
        <v>9.5</v>
      </c>
      <c r="C24" s="1">
        <v>1.5</v>
      </c>
      <c r="D24" s="1">
        <v>7.5</v>
      </c>
      <c r="E24" s="1">
        <v>1.5</v>
      </c>
      <c r="F24" s="14"/>
    </row>
    <row r="25" spans="1:6" x14ac:dyDescent="0.2">
      <c r="A25" s="1">
        <v>36</v>
      </c>
      <c r="B25" s="1">
        <v>9.5</v>
      </c>
      <c r="C25" s="1">
        <v>1.5</v>
      </c>
      <c r="D25" s="1">
        <v>7.5</v>
      </c>
      <c r="E25" s="1">
        <v>1.5</v>
      </c>
      <c r="F25" s="14"/>
    </row>
    <row r="26" spans="1:6" x14ac:dyDescent="0.2">
      <c r="A26" s="1">
        <v>37</v>
      </c>
      <c r="B26" s="1">
        <v>9.5</v>
      </c>
      <c r="C26" s="1">
        <v>1.5</v>
      </c>
      <c r="D26" s="1">
        <v>7.5</v>
      </c>
      <c r="E26" s="1">
        <v>1.5</v>
      </c>
      <c r="F26" s="14"/>
    </row>
    <row r="27" spans="1:6" x14ac:dyDescent="0.2">
      <c r="A27" s="1">
        <v>38</v>
      </c>
      <c r="B27" s="1">
        <v>9.5</v>
      </c>
      <c r="C27" s="1">
        <v>1.5</v>
      </c>
      <c r="D27" s="1">
        <v>7.5</v>
      </c>
      <c r="E27" s="1">
        <v>1.5</v>
      </c>
      <c r="F27" s="14"/>
    </row>
    <row r="28" spans="1:6" x14ac:dyDescent="0.2">
      <c r="A28" s="1">
        <v>39</v>
      </c>
      <c r="B28" s="1">
        <v>9.5</v>
      </c>
      <c r="C28" s="1">
        <v>1.5</v>
      </c>
      <c r="D28" s="1">
        <v>7.5</v>
      </c>
      <c r="E28" s="1">
        <v>1.5</v>
      </c>
      <c r="F28" s="14"/>
    </row>
    <row r="29" spans="1:6" x14ac:dyDescent="0.2">
      <c r="A29" s="1">
        <v>40</v>
      </c>
      <c r="B29" s="1">
        <v>11.5</v>
      </c>
      <c r="C29" s="1">
        <v>1.5</v>
      </c>
      <c r="D29" s="1">
        <v>8.5</v>
      </c>
      <c r="E29" s="1">
        <v>1.5</v>
      </c>
      <c r="F29" s="14"/>
    </row>
    <row r="30" spans="1:6" x14ac:dyDescent="0.2">
      <c r="A30" s="1">
        <v>41</v>
      </c>
      <c r="B30" s="1">
        <v>11.5</v>
      </c>
      <c r="C30" s="1">
        <v>1.5</v>
      </c>
      <c r="D30" s="1">
        <v>8.5</v>
      </c>
      <c r="E30" s="1">
        <v>1.5</v>
      </c>
      <c r="F30" s="14"/>
    </row>
    <row r="31" spans="1:6" x14ac:dyDescent="0.2">
      <c r="A31" s="1">
        <v>42</v>
      </c>
      <c r="B31" s="1">
        <v>11.5</v>
      </c>
      <c r="C31" s="1">
        <v>1.5</v>
      </c>
      <c r="D31" s="1">
        <v>8.5</v>
      </c>
      <c r="E31" s="1">
        <v>1.5</v>
      </c>
      <c r="F31" s="14"/>
    </row>
    <row r="32" spans="1:6" x14ac:dyDescent="0.2">
      <c r="A32" s="1">
        <v>43</v>
      </c>
      <c r="B32" s="1">
        <v>11.5</v>
      </c>
      <c r="C32" s="1">
        <v>1.5</v>
      </c>
      <c r="D32" s="1">
        <v>8.5</v>
      </c>
      <c r="E32" s="1">
        <v>1.5</v>
      </c>
      <c r="F32" s="14"/>
    </row>
    <row r="33" spans="1:6" x14ac:dyDescent="0.2">
      <c r="A33" s="1">
        <v>44</v>
      </c>
      <c r="B33" s="1">
        <v>11.5</v>
      </c>
      <c r="C33" s="1">
        <v>1.5</v>
      </c>
      <c r="D33" s="1">
        <v>8.5</v>
      </c>
      <c r="E33" s="1">
        <v>1.5</v>
      </c>
      <c r="F33" s="14"/>
    </row>
    <row r="34" spans="1:6" x14ac:dyDescent="0.2">
      <c r="A34" s="1">
        <v>45</v>
      </c>
      <c r="B34" s="1">
        <v>12.5</v>
      </c>
      <c r="C34" s="1">
        <v>1.5</v>
      </c>
      <c r="D34" s="1">
        <v>9.5</v>
      </c>
      <c r="E34" s="1">
        <v>1.5</v>
      </c>
      <c r="F34" s="14"/>
    </row>
    <row r="35" spans="1:6" x14ac:dyDescent="0.2">
      <c r="A35" s="1">
        <v>46</v>
      </c>
      <c r="B35" s="1">
        <v>12.5</v>
      </c>
      <c r="C35" s="1">
        <v>1.5</v>
      </c>
      <c r="D35" s="1">
        <v>9.5</v>
      </c>
      <c r="E35" s="1">
        <v>1.5</v>
      </c>
      <c r="F35" s="14"/>
    </row>
    <row r="36" spans="1:6" x14ac:dyDescent="0.2">
      <c r="A36" s="1">
        <v>47</v>
      </c>
      <c r="B36" s="1">
        <v>12.5</v>
      </c>
      <c r="C36" s="1">
        <v>1.5</v>
      </c>
      <c r="D36" s="1">
        <v>9.5</v>
      </c>
      <c r="E36" s="1">
        <v>1.5</v>
      </c>
      <c r="F36" s="14"/>
    </row>
    <row r="37" spans="1:6" x14ac:dyDescent="0.2">
      <c r="A37" s="1">
        <v>48</v>
      </c>
      <c r="B37" s="1">
        <v>12.5</v>
      </c>
      <c r="C37" s="1">
        <v>1.5</v>
      </c>
      <c r="D37" s="1">
        <v>9.5</v>
      </c>
      <c r="E37" s="1">
        <v>1.5</v>
      </c>
      <c r="F37" s="14"/>
    </row>
    <row r="38" spans="1:6" x14ac:dyDescent="0.2">
      <c r="A38" s="1">
        <v>49</v>
      </c>
      <c r="B38" s="1">
        <v>12.5</v>
      </c>
      <c r="C38" s="1">
        <v>1.5</v>
      </c>
      <c r="D38" s="1">
        <v>9.5</v>
      </c>
      <c r="E38" s="1">
        <v>1.5</v>
      </c>
      <c r="F38" s="14"/>
    </row>
    <row r="39" spans="1:6" x14ac:dyDescent="0.2">
      <c r="A39" s="1">
        <v>50</v>
      </c>
      <c r="B39" s="1">
        <v>14.5</v>
      </c>
      <c r="C39" s="1">
        <v>1.5</v>
      </c>
      <c r="D39" s="1">
        <v>9.5</v>
      </c>
      <c r="E39" s="1">
        <v>1.5</v>
      </c>
      <c r="F39" s="14"/>
    </row>
    <row r="40" spans="1:6" x14ac:dyDescent="0.2">
      <c r="A40" s="1">
        <v>51</v>
      </c>
      <c r="B40" s="1">
        <v>14.5</v>
      </c>
      <c r="C40" s="1">
        <v>1.5</v>
      </c>
      <c r="D40" s="1">
        <v>9.5</v>
      </c>
      <c r="E40" s="1">
        <v>1.5</v>
      </c>
      <c r="F40" s="14"/>
    </row>
    <row r="41" spans="1:6" x14ac:dyDescent="0.2">
      <c r="A41" s="1">
        <v>52</v>
      </c>
      <c r="B41" s="1">
        <v>14.5</v>
      </c>
      <c r="C41" s="1">
        <v>1.5</v>
      </c>
      <c r="D41" s="1">
        <v>9.5</v>
      </c>
      <c r="E41" s="1">
        <v>1.5</v>
      </c>
      <c r="F41" s="14"/>
    </row>
    <row r="42" spans="1:6" x14ac:dyDescent="0.2">
      <c r="A42" s="1">
        <v>53</v>
      </c>
      <c r="B42" s="1">
        <v>14.5</v>
      </c>
      <c r="C42" s="1">
        <v>1.5</v>
      </c>
      <c r="D42" s="1">
        <v>9.5</v>
      </c>
      <c r="E42" s="1">
        <v>1.5</v>
      </c>
      <c r="F42" s="14"/>
    </row>
    <row r="43" spans="1:6" x14ac:dyDescent="0.2">
      <c r="A43" s="1">
        <v>54</v>
      </c>
      <c r="B43" s="1">
        <v>14.5</v>
      </c>
      <c r="C43" s="1">
        <v>1.5</v>
      </c>
      <c r="D43" s="1">
        <v>9.5</v>
      </c>
      <c r="E43" s="1">
        <v>1.5</v>
      </c>
      <c r="F43" s="14"/>
    </row>
    <row r="44" spans="1:6" x14ac:dyDescent="0.2">
      <c r="A44" s="1">
        <v>55</v>
      </c>
      <c r="B44" s="1">
        <v>15</v>
      </c>
      <c r="C44" s="1">
        <v>1.5</v>
      </c>
      <c r="D44" s="1">
        <v>10.5</v>
      </c>
      <c r="E44" s="1">
        <v>1.5</v>
      </c>
      <c r="F44" s="14"/>
    </row>
    <row r="45" spans="1:6" x14ac:dyDescent="0.2">
      <c r="A45" s="1">
        <v>56</v>
      </c>
      <c r="B45" s="1">
        <v>15</v>
      </c>
      <c r="C45" s="1">
        <v>1.5</v>
      </c>
      <c r="D45" s="1">
        <v>10.5</v>
      </c>
      <c r="E45" s="1">
        <v>1.5</v>
      </c>
      <c r="F45" s="14"/>
    </row>
    <row r="46" spans="1:6" x14ac:dyDescent="0.2">
      <c r="A46" s="1">
        <v>57</v>
      </c>
      <c r="B46" s="1">
        <v>15</v>
      </c>
      <c r="C46" s="1">
        <v>1.5</v>
      </c>
      <c r="D46" s="1">
        <v>10.5</v>
      </c>
      <c r="E46" s="1">
        <v>1.5</v>
      </c>
      <c r="F46" s="14"/>
    </row>
    <row r="47" spans="1:6" x14ac:dyDescent="0.2">
      <c r="A47" s="1">
        <v>58</v>
      </c>
      <c r="B47" s="1">
        <v>15</v>
      </c>
      <c r="C47" s="1">
        <v>1.5</v>
      </c>
      <c r="D47" s="1">
        <v>10.5</v>
      </c>
      <c r="E47" s="1">
        <v>1.5</v>
      </c>
      <c r="F47" s="14"/>
    </row>
    <row r="48" spans="1:6" x14ac:dyDescent="0.2">
      <c r="A48" s="1">
        <v>59</v>
      </c>
      <c r="B48" s="1">
        <v>15</v>
      </c>
      <c r="C48" s="1">
        <v>1.5</v>
      </c>
      <c r="D48" s="1">
        <v>10.5</v>
      </c>
      <c r="E48" s="1">
        <v>1.5</v>
      </c>
      <c r="F48" s="14"/>
    </row>
    <row r="49" spans="1:6" x14ac:dyDescent="0.2">
      <c r="A49" s="1">
        <v>60</v>
      </c>
      <c r="B49" s="1">
        <v>16</v>
      </c>
      <c r="C49" s="1">
        <v>1.5</v>
      </c>
      <c r="D49" s="1">
        <v>11</v>
      </c>
      <c r="E49" s="1">
        <v>1.5</v>
      </c>
      <c r="F49" s="14"/>
    </row>
    <row r="50" spans="1:6" x14ac:dyDescent="0.2">
      <c r="A50" s="1">
        <v>61</v>
      </c>
      <c r="B50" s="1">
        <v>16</v>
      </c>
      <c r="C50" s="1">
        <v>1.5</v>
      </c>
      <c r="D50" s="1">
        <v>11</v>
      </c>
      <c r="E50" s="1">
        <v>1.5</v>
      </c>
      <c r="F50" s="14"/>
    </row>
    <row r="51" spans="1:6" x14ac:dyDescent="0.2">
      <c r="A51" s="1">
        <v>62</v>
      </c>
      <c r="B51" s="1">
        <v>16</v>
      </c>
      <c r="C51" s="1">
        <v>1.5</v>
      </c>
      <c r="D51" s="1">
        <v>11</v>
      </c>
      <c r="E51" s="1">
        <v>1.5</v>
      </c>
      <c r="F51" s="14"/>
    </row>
    <row r="52" spans="1:6" x14ac:dyDescent="0.2">
      <c r="A52" s="1">
        <v>63</v>
      </c>
      <c r="B52" s="1">
        <v>16</v>
      </c>
      <c r="C52" s="1">
        <v>1.5</v>
      </c>
      <c r="D52" s="1">
        <v>11</v>
      </c>
      <c r="E52" s="1">
        <v>1.5</v>
      </c>
      <c r="F52" s="14"/>
    </row>
    <row r="53" spans="1:6" x14ac:dyDescent="0.2">
      <c r="A53" s="1">
        <v>64</v>
      </c>
      <c r="B53" s="1">
        <v>16</v>
      </c>
      <c r="C53" s="1">
        <v>1.5</v>
      </c>
      <c r="D53" s="1">
        <v>11</v>
      </c>
      <c r="E53" s="1">
        <v>1.5</v>
      </c>
      <c r="F53" s="14"/>
    </row>
    <row r="54" spans="1:6" x14ac:dyDescent="0.2">
      <c r="A54" s="1">
        <v>65</v>
      </c>
      <c r="B54" s="1">
        <v>16</v>
      </c>
      <c r="C54" s="1">
        <v>1.5</v>
      </c>
      <c r="D54" s="1">
        <v>11</v>
      </c>
      <c r="E54" s="1">
        <v>1.5</v>
      </c>
      <c r="F54" s="14"/>
    </row>
    <row r="55" spans="1:6" x14ac:dyDescent="0.2">
      <c r="A55" s="1">
        <v>66</v>
      </c>
      <c r="B55" s="1">
        <v>5</v>
      </c>
      <c r="C55" s="1">
        <v>1</v>
      </c>
      <c r="D55" s="1">
        <v>5</v>
      </c>
      <c r="E55" s="1">
        <v>1</v>
      </c>
    </row>
    <row r="56" spans="1:6" x14ac:dyDescent="0.2">
      <c r="A56" s="1">
        <v>67</v>
      </c>
      <c r="B56" s="1">
        <v>5</v>
      </c>
      <c r="C56" s="1">
        <v>1</v>
      </c>
      <c r="D56" s="1">
        <v>5</v>
      </c>
      <c r="E56" s="1">
        <v>1</v>
      </c>
    </row>
    <row r="57" spans="1:6" x14ac:dyDescent="0.2">
      <c r="A57" s="1">
        <v>68</v>
      </c>
      <c r="B57" s="1">
        <v>5</v>
      </c>
      <c r="C57" s="1">
        <v>1</v>
      </c>
      <c r="D57" s="1">
        <v>5</v>
      </c>
      <c r="E57" s="1">
        <v>1</v>
      </c>
    </row>
    <row r="58" spans="1:6" x14ac:dyDescent="0.2">
      <c r="A58" s="1">
        <v>69</v>
      </c>
      <c r="B58" s="1">
        <v>5</v>
      </c>
      <c r="C58" s="1">
        <v>1</v>
      </c>
      <c r="D58" s="1">
        <v>5</v>
      </c>
      <c r="E58" s="1">
        <v>1</v>
      </c>
    </row>
    <row r="59" spans="1:6" x14ac:dyDescent="0.2">
      <c r="A59" s="1">
        <v>70</v>
      </c>
      <c r="B59" s="1">
        <v>5</v>
      </c>
      <c r="C59" s="1">
        <v>1</v>
      </c>
      <c r="D59" s="1">
        <v>5</v>
      </c>
      <c r="E59" s="1">
        <v>1</v>
      </c>
    </row>
    <row r="60" spans="1:6" x14ac:dyDescent="0.2">
      <c r="A60" s="1">
        <v>71</v>
      </c>
      <c r="B60" s="1">
        <v>0</v>
      </c>
      <c r="C60" s="1">
        <v>0</v>
      </c>
      <c r="D60" s="1">
        <v>0</v>
      </c>
      <c r="E60" s="1">
        <v>0</v>
      </c>
    </row>
  </sheetData>
  <sheetProtection algorithmName="SHA-512" hashValue="JYS3wtQHtMfwrnLE4sl7yjbYDM8ZZEviW+DMEs7c+BR71mqAD+u9++ycVoP2+ULxtMo1o8aXAJWQalHMfQD1Ng==" saltValue="sq7IgY+XOwWew0zOEu8ihw==" spinCount="100000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A2" sqref="A2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Beitragstabelle</vt:lpstr>
      <vt:lpstr>Tabelle3</vt:lpstr>
      <vt:lpstr>Eingabe!Druckbereich</vt:lpstr>
    </vt:vector>
  </TitlesOfParts>
  <Company>Kantonale Verwaltung Appenzell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Roduner Rico PAM</dc:creator>
  <cp:lastModifiedBy>Roduner Rico FD-KVK</cp:lastModifiedBy>
  <cp:lastPrinted>2018-11-15T15:16:21Z</cp:lastPrinted>
  <dcterms:created xsi:type="dcterms:W3CDTF">2012-03-13T15:54:26Z</dcterms:created>
  <dcterms:modified xsi:type="dcterms:W3CDTF">2024-10-17T08:02:55Z</dcterms:modified>
</cp:coreProperties>
</file>